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-Blended-Learning\Investitionstheorie\4-Opt-Ersatzzeitpunkt\Rohmaterial\"/>
    </mc:Choice>
  </mc:AlternateContent>
  <bookViews>
    <workbookView xWindow="840" yWindow="210" windowWidth="19065" windowHeight="7875"/>
  </bookViews>
  <sheets>
    <sheet name="Beispiel Buch Seite 177" sheetId="1" r:id="rId1"/>
    <sheet name="weiteres Beispiel" sheetId="2" r:id="rId2"/>
    <sheet name="weiteres Beispiel (2)" sheetId="4" r:id="rId3"/>
    <sheet name="weiteres Beispiel (3)" sheetId="5" r:id="rId4"/>
    <sheet name="Tabelle3" sheetId="3" r:id="rId5"/>
  </sheets>
  <calcPr calcId="171027"/>
</workbook>
</file>

<file path=xl/calcChain.xml><?xml version="1.0" encoding="utf-8"?>
<calcChain xmlns="http://schemas.openxmlformats.org/spreadsheetml/2006/main">
  <c r="J7" i="5" l="1"/>
  <c r="G14" i="5"/>
  <c r="H14" i="5" s="1"/>
  <c r="G6" i="5"/>
  <c r="H6" i="5" s="1"/>
  <c r="I6" i="5" s="1"/>
  <c r="J6" i="5" s="1"/>
  <c r="F14" i="5"/>
  <c r="E8" i="5"/>
  <c r="F6" i="5"/>
  <c r="F8" i="5" s="1"/>
  <c r="E8" i="4"/>
  <c r="H14" i="4"/>
  <c r="I14" i="4" s="1"/>
  <c r="G14" i="4"/>
  <c r="F14" i="4"/>
  <c r="F8" i="4"/>
  <c r="G8" i="4"/>
  <c r="H8" i="4"/>
  <c r="I8" i="4"/>
  <c r="M7" i="4"/>
  <c r="N7" i="4" s="1"/>
  <c r="L7" i="4"/>
  <c r="L8" i="4" s="1"/>
  <c r="K7" i="4"/>
  <c r="K8" i="4" s="1"/>
  <c r="F18" i="4"/>
  <c r="G6" i="4"/>
  <c r="H6" i="4" s="1"/>
  <c r="I6" i="4" s="1"/>
  <c r="J6" i="4" s="1"/>
  <c r="J8" i="4" s="1"/>
  <c r="F6" i="4"/>
  <c r="F16" i="2"/>
  <c r="F17" i="2" s="1"/>
  <c r="G12" i="2"/>
  <c r="H12" i="2" s="1"/>
  <c r="F12" i="2"/>
  <c r="H6" i="2"/>
  <c r="I6" i="2" s="1"/>
  <c r="G6" i="2"/>
  <c r="F6" i="2"/>
  <c r="J14" i="4" l="1"/>
  <c r="K14" i="4" s="1"/>
  <c r="L14" i="4" s="1"/>
  <c r="M14" i="4" s="1"/>
  <c r="N14" i="4" s="1"/>
  <c r="O14" i="4" s="1"/>
  <c r="P14" i="4" s="1"/>
  <c r="Q14" i="4" s="1"/>
  <c r="E15" i="4"/>
  <c r="J6" i="2"/>
  <c r="E7" i="2"/>
  <c r="E8" i="2" s="1"/>
  <c r="O7" i="4"/>
  <c r="N8" i="4"/>
  <c r="E13" i="2"/>
  <c r="E14" i="2" s="1"/>
  <c r="I12" i="2"/>
  <c r="J12" i="2" s="1"/>
  <c r="K12" i="2" s="1"/>
  <c r="L12" i="2" s="1"/>
  <c r="M12" i="2" s="1"/>
  <c r="N12" i="2" s="1"/>
  <c r="O12" i="2" s="1"/>
  <c r="P12" i="2" s="1"/>
  <c r="Q12" i="2" s="1"/>
  <c r="M8" i="4"/>
  <c r="I14" i="5"/>
  <c r="J14" i="5" s="1"/>
  <c r="K14" i="5" s="1"/>
  <c r="F19" i="4"/>
  <c r="E16" i="4"/>
  <c r="P7" i="4" l="1"/>
  <c r="O8" i="4"/>
  <c r="L14" i="5"/>
  <c r="K7" i="5"/>
  <c r="G8" i="5"/>
  <c r="Q7" i="4" l="1"/>
  <c r="P8" i="4"/>
  <c r="K8" i="5"/>
  <c r="L7" i="5"/>
  <c r="M14" i="5"/>
  <c r="N14" i="5" s="1"/>
  <c r="O14" i="5" s="1"/>
  <c r="P14" i="5" s="1"/>
  <c r="Q14" i="5" s="1"/>
  <c r="H8" i="5"/>
  <c r="R7" i="4" l="1"/>
  <c r="Q8" i="4"/>
  <c r="M7" i="5"/>
  <c r="L8" i="5"/>
  <c r="E15" i="5"/>
  <c r="E16" i="5" s="1"/>
  <c r="I8" i="5"/>
  <c r="J8" i="5"/>
  <c r="S7" i="4" l="1"/>
  <c r="R8" i="4"/>
  <c r="N7" i="5"/>
  <c r="M8" i="5"/>
  <c r="T7" i="4" l="1"/>
  <c r="S8" i="4"/>
  <c r="O7" i="5"/>
  <c r="N8" i="5"/>
  <c r="U7" i="4" l="1"/>
  <c r="T8" i="4"/>
  <c r="P7" i="5"/>
  <c r="O8" i="5"/>
  <c r="V7" i="4" l="1"/>
  <c r="V8" i="4" s="1"/>
  <c r="U8" i="4"/>
  <c r="Q7" i="5"/>
  <c r="P8" i="5"/>
  <c r="E9" i="4" l="1"/>
  <c r="E10" i="4" s="1"/>
  <c r="E22" i="4" s="1"/>
  <c r="E24" i="4" s="1"/>
  <c r="R7" i="5"/>
  <c r="Q8" i="5"/>
  <c r="S7" i="5" l="1"/>
  <c r="R8" i="5"/>
  <c r="T7" i="5" l="1"/>
  <c r="S8" i="5"/>
  <c r="U7" i="5" l="1"/>
  <c r="T8" i="5"/>
  <c r="V7" i="5" l="1"/>
  <c r="V8" i="5" s="1"/>
  <c r="U8" i="5"/>
  <c r="E9" i="5" l="1"/>
  <c r="E10" i="5" s="1"/>
  <c r="E22" i="5" l="1"/>
  <c r="E24" i="5" s="1"/>
</calcChain>
</file>

<file path=xl/sharedStrings.xml><?xml version="1.0" encoding="utf-8"?>
<sst xmlns="http://schemas.openxmlformats.org/spreadsheetml/2006/main" count="62" uniqueCount="22">
  <si>
    <t>Optimale Nutzungsdauer bzw. optimaler Ersatzzeitpunkt am Beispiel</t>
  </si>
  <si>
    <t>Beispiel Seite 177 aus Busse von Colbe et al.: Investitionstheorie</t>
  </si>
  <si>
    <t>Kühlschrank, alt</t>
  </si>
  <si>
    <t>i =</t>
  </si>
  <si>
    <t>Preissteigerungen und Riskio bestehen nicht!</t>
  </si>
  <si>
    <t>Kühlschrank, neu</t>
  </si>
  <si>
    <t>Energieverbrauch pro Jahr</t>
  </si>
  <si>
    <t>Anschaffungskosten</t>
  </si>
  <si>
    <t>(Rest-)Nutzungsdauer</t>
  </si>
  <si>
    <t>Nutzungsdauer</t>
  </si>
  <si>
    <t>Energiepreis =</t>
  </si>
  <si>
    <t>Kap.Wert.-Annuität =</t>
  </si>
  <si>
    <t>Kap.Wert =</t>
  </si>
  <si>
    <t>Zahlungen</t>
  </si>
  <si>
    <t>Annuität der Anschaffungsauszahlung</t>
  </si>
  <si>
    <t>Zahlungen f. alten Kühlschrank</t>
  </si>
  <si>
    <t>Zahlungen f. neuen Kühlschrank</t>
  </si>
  <si>
    <t>Differenz der Annuitäten =</t>
  </si>
  <si>
    <t>max. Reparaturkosten alter Kühlschrank =</t>
  </si>
  <si>
    <t>Betrachtungszeitraum 5 bzw. 12 Jahre</t>
  </si>
  <si>
    <t>Betrachtungszeitraum 5+12 = 17 bzw. 12 Jahre</t>
  </si>
  <si>
    <t>mit Preissteigerung in Höhe 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</si>
</sst>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&quot; €/kWh&quot;"/>
    <numFmt numFmtId="165" formatCode="0&quot; kWh&quot;"/>
    <numFmt numFmtId="166" formatCode="0&quot; Jahre&quot;"/>
    <numFmt numFmtId="167" formatCode="&quot;t = &quot;0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i/>
      <sz val="12"/>
      <color theme="1"/>
      <name val="Arial"/>
      <family val="2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9" fontId="5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64" fontId="5" fillId="0" borderId="0" xfId="0" applyNumberFormat="1" applyFont="1" applyAlignment="1">
      <alignment horizontal="left"/>
    </xf>
    <xf numFmtId="165" fontId="0" fillId="0" borderId="0" xfId="0" applyNumberFormat="1"/>
    <xf numFmtId="166" fontId="0" fillId="0" borderId="0" xfId="0" applyNumberFormat="1"/>
    <xf numFmtId="44" fontId="0" fillId="0" borderId="0" xfId="2" applyFont="1" applyAlignment="1">
      <alignment horizontal="right"/>
    </xf>
    <xf numFmtId="44" fontId="0" fillId="0" borderId="0" xfId="2" applyFont="1"/>
    <xf numFmtId="0" fontId="0" fillId="0" borderId="1" xfId="0" applyBorder="1"/>
    <xf numFmtId="167" fontId="5" fillId="0" borderId="1" xfId="0" applyNumberFormat="1" applyFont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0" fontId="0" fillId="2" borderId="0" xfId="0" applyFill="1"/>
    <xf numFmtId="43" fontId="0" fillId="2" borderId="0" xfId="1" applyFont="1" applyFill="1"/>
    <xf numFmtId="43" fontId="2" fillId="0" borderId="2" xfId="0" applyNumberFormat="1" applyFont="1" applyBorder="1"/>
    <xf numFmtId="0" fontId="0" fillId="3" borderId="1" xfId="0" applyFill="1" applyBorder="1"/>
    <xf numFmtId="167" fontId="5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43" fontId="0" fillId="3" borderId="0" xfId="1" applyFont="1" applyFill="1"/>
    <xf numFmtId="43" fontId="0" fillId="3" borderId="0" xfId="0" applyNumberFormat="1" applyFill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0" fontId="0" fillId="0" borderId="2" xfId="0" applyBorder="1"/>
    <xf numFmtId="43" fontId="0" fillId="0" borderId="2" xfId="1" applyFont="1" applyBorder="1"/>
    <xf numFmtId="43" fontId="0" fillId="5" borderId="0" xfId="0" applyNumberForma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10" fontId="5" fillId="2" borderId="0" xfId="0" applyNumberFormat="1" applyFont="1" applyFill="1" applyAlignment="1">
      <alignment horizontal="left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9</xdr:col>
      <xdr:colOff>523875</xdr:colOff>
      <xdr:row>23</xdr:row>
      <xdr:rowOff>57150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7675" cy="367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9</xdr:col>
      <xdr:colOff>257175</xdr:colOff>
      <xdr:row>41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00475"/>
          <a:ext cx="7800975" cy="3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tabSelected="1" topLeftCell="A8" zoomScale="120" zoomScaleNormal="120" workbookViewId="0"/>
  </sheetViews>
  <sheetFormatPr baseColWidth="10" defaultRowHeight="14.25" x14ac:dyDescent="0.2"/>
  <sheetData>
    <row r="1" spans="1:1" s="1" customFormat="1" ht="23.25" x14ac:dyDescent="0.35">
      <c r="A1" s="1" t="s">
        <v>0</v>
      </c>
    </row>
    <row r="2" spans="1:1" ht="15" x14ac:dyDescent="0.2">
      <c r="A2" s="2" t="s">
        <v>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120" zoomScaleNormal="120" workbookViewId="0">
      <selection activeCell="H14" sqref="H14"/>
    </sheetView>
  </sheetViews>
  <sheetFormatPr baseColWidth="10" defaultRowHeight="14.25" x14ac:dyDescent="0.2"/>
  <cols>
    <col min="1" max="1" width="31.25" customWidth="1"/>
    <col min="4" max="4" width="25.125" customWidth="1"/>
    <col min="5" max="5" width="11.5" customWidth="1"/>
    <col min="6" max="17" width="9.125" customWidth="1"/>
  </cols>
  <sheetData>
    <row r="1" spans="1:17" ht="20.25" customHeight="1" x14ac:dyDescent="0.2">
      <c r="A1" s="4" t="s">
        <v>3</v>
      </c>
      <c r="B1" s="5">
        <v>0.05</v>
      </c>
      <c r="C1" s="3"/>
      <c r="D1" s="30" t="s">
        <v>19</v>
      </c>
      <c r="E1" s="16"/>
    </row>
    <row r="2" spans="1:17" ht="20.25" customHeight="1" x14ac:dyDescent="0.2">
      <c r="A2" s="4" t="s">
        <v>10</v>
      </c>
      <c r="B2" s="7">
        <v>0.25</v>
      </c>
      <c r="C2" s="3"/>
      <c r="D2" s="3"/>
    </row>
    <row r="3" spans="1:17" ht="20.25" customHeight="1" x14ac:dyDescent="0.2">
      <c r="A3" s="3" t="s">
        <v>4</v>
      </c>
      <c r="B3" s="3"/>
      <c r="C3" s="3"/>
      <c r="D3" s="3"/>
    </row>
    <row r="5" spans="1:17" x14ac:dyDescent="0.2">
      <c r="A5" s="3" t="s">
        <v>2</v>
      </c>
      <c r="D5" s="12"/>
      <c r="E5" s="13">
        <v>0</v>
      </c>
      <c r="F5" s="13">
        <v>1</v>
      </c>
      <c r="G5" s="13">
        <v>2</v>
      </c>
      <c r="H5" s="13">
        <v>3</v>
      </c>
      <c r="I5" s="13">
        <v>4</v>
      </c>
      <c r="J5" s="13">
        <v>5</v>
      </c>
    </row>
    <row r="6" spans="1:17" x14ac:dyDescent="0.2">
      <c r="A6" s="6" t="s">
        <v>6</v>
      </c>
      <c r="B6" s="8">
        <v>160</v>
      </c>
      <c r="D6" t="s">
        <v>13</v>
      </c>
      <c r="F6" s="14">
        <f>-B2*B6</f>
        <v>-40</v>
      </c>
      <c r="G6" s="15">
        <f>F6</f>
        <v>-40</v>
      </c>
      <c r="H6" s="15">
        <f t="shared" ref="H6:J6" si="0">G6</f>
        <v>-40</v>
      </c>
      <c r="I6" s="15">
        <f t="shared" si="0"/>
        <v>-40</v>
      </c>
      <c r="J6" s="15">
        <f t="shared" si="0"/>
        <v>-40</v>
      </c>
    </row>
    <row r="7" spans="1:17" x14ac:dyDescent="0.2">
      <c r="A7" s="6" t="s">
        <v>8</v>
      </c>
      <c r="B7" s="9">
        <v>5</v>
      </c>
      <c r="D7" s="6" t="s">
        <v>12</v>
      </c>
      <c r="E7" s="14">
        <f>NPV(B1,F6:J6)</f>
        <v>-173.17906682523275</v>
      </c>
    </row>
    <row r="8" spans="1:17" x14ac:dyDescent="0.2">
      <c r="D8" s="6" t="s">
        <v>11</v>
      </c>
      <c r="E8" s="14">
        <f>-PMT(B1,5,E7)</f>
        <v>-39.999999999999993</v>
      </c>
    </row>
    <row r="11" spans="1:17" x14ac:dyDescent="0.2">
      <c r="A11" s="3" t="s">
        <v>5</v>
      </c>
      <c r="D11" s="12"/>
      <c r="E11" s="13">
        <v>0</v>
      </c>
      <c r="F11" s="13">
        <v>1</v>
      </c>
      <c r="G11" s="13">
        <v>2</v>
      </c>
      <c r="H11" s="13">
        <v>3</v>
      </c>
      <c r="I11" s="13">
        <v>4</v>
      </c>
      <c r="J11" s="13">
        <v>5</v>
      </c>
      <c r="K11" s="13">
        <v>6</v>
      </c>
      <c r="L11" s="13">
        <v>7</v>
      </c>
      <c r="M11" s="13">
        <v>8</v>
      </c>
      <c r="N11" s="13">
        <v>9</v>
      </c>
      <c r="O11" s="13">
        <v>10</v>
      </c>
      <c r="P11" s="13">
        <v>11</v>
      </c>
      <c r="Q11" s="13">
        <v>12</v>
      </c>
    </row>
    <row r="12" spans="1:17" x14ac:dyDescent="0.2">
      <c r="A12" s="6" t="s">
        <v>6</v>
      </c>
      <c r="B12" s="8">
        <v>70</v>
      </c>
      <c r="D12" t="s">
        <v>13</v>
      </c>
      <c r="E12" s="14">
        <v>-450</v>
      </c>
      <c r="F12" s="17">
        <f>-B12*B2</f>
        <v>-17.5</v>
      </c>
      <c r="G12" s="15">
        <f>F12</f>
        <v>-17.5</v>
      </c>
      <c r="H12" s="15">
        <f t="shared" ref="H12:Q12" si="1">G12</f>
        <v>-17.5</v>
      </c>
      <c r="I12" s="15">
        <f t="shared" si="1"/>
        <v>-17.5</v>
      </c>
      <c r="J12" s="15">
        <f t="shared" si="1"/>
        <v>-17.5</v>
      </c>
      <c r="K12" s="15">
        <f t="shared" si="1"/>
        <v>-17.5</v>
      </c>
      <c r="L12" s="15">
        <f t="shared" si="1"/>
        <v>-17.5</v>
      </c>
      <c r="M12" s="15">
        <f t="shared" si="1"/>
        <v>-17.5</v>
      </c>
      <c r="N12" s="15">
        <f t="shared" si="1"/>
        <v>-17.5</v>
      </c>
      <c r="O12" s="15">
        <f t="shared" si="1"/>
        <v>-17.5</v>
      </c>
      <c r="P12" s="15">
        <f t="shared" si="1"/>
        <v>-17.5</v>
      </c>
      <c r="Q12" s="15">
        <f t="shared" si="1"/>
        <v>-17.5</v>
      </c>
    </row>
    <row r="13" spans="1:17" x14ac:dyDescent="0.2">
      <c r="A13" s="6" t="s">
        <v>9</v>
      </c>
      <c r="B13" s="9">
        <v>12</v>
      </c>
      <c r="D13" s="6" t="s">
        <v>12</v>
      </c>
      <c r="E13" s="15">
        <f>E12+NPV(B1,F12:Q12)</f>
        <v>-605.10690363785409</v>
      </c>
    </row>
    <row r="14" spans="1:17" x14ac:dyDescent="0.2">
      <c r="A14" s="10" t="s">
        <v>7</v>
      </c>
      <c r="B14" s="11">
        <v>450</v>
      </c>
      <c r="D14" s="6" t="s">
        <v>11</v>
      </c>
      <c r="E14" s="14">
        <f>-PMT(B1,12,E13)</f>
        <v>-68.271434509366927</v>
      </c>
    </row>
    <row r="16" spans="1:17" x14ac:dyDescent="0.2">
      <c r="D16" s="16" t="s">
        <v>14</v>
      </c>
      <c r="E16" s="16"/>
      <c r="F16" s="17">
        <f>-PMT(B1,12,E12)</f>
        <v>-50.771434509366941</v>
      </c>
    </row>
    <row r="17" spans="6:6" ht="15.75" thickBot="1" x14ac:dyDescent="0.3">
      <c r="F17" s="18">
        <f>F16+F12</f>
        <v>-68.271434509366941</v>
      </c>
    </row>
    <row r="18" spans="6:6" ht="15" thickTop="1" x14ac:dyDescent="0.2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zoomScale="120" zoomScaleNormal="120" workbookViewId="0"/>
  </sheetViews>
  <sheetFormatPr baseColWidth="10" defaultRowHeight="14.25" x14ac:dyDescent="0.2"/>
  <cols>
    <col min="1" max="1" width="31.25" customWidth="1"/>
    <col min="4" max="4" width="35.875" customWidth="1"/>
    <col min="5" max="5" width="11.5" customWidth="1"/>
    <col min="6" max="9" width="9.125" customWidth="1"/>
    <col min="10" max="11" width="9.5" bestFit="1" customWidth="1"/>
    <col min="12" max="17" width="9.125" customWidth="1"/>
  </cols>
  <sheetData>
    <row r="1" spans="1:22" ht="20.25" customHeight="1" x14ac:dyDescent="0.2">
      <c r="A1" s="4" t="s">
        <v>3</v>
      </c>
      <c r="B1" s="5">
        <v>0.05</v>
      </c>
      <c r="C1" s="3"/>
      <c r="D1" s="30" t="s">
        <v>20</v>
      </c>
      <c r="E1" s="16"/>
    </row>
    <row r="2" spans="1:22" ht="20.25" customHeight="1" x14ac:dyDescent="0.2">
      <c r="A2" s="4" t="s">
        <v>10</v>
      </c>
      <c r="B2" s="7">
        <v>0.25</v>
      </c>
      <c r="C2" s="3"/>
      <c r="D2" s="3"/>
    </row>
    <row r="3" spans="1:22" ht="20.25" customHeight="1" x14ac:dyDescent="0.2">
      <c r="A3" s="3" t="s">
        <v>4</v>
      </c>
      <c r="B3" s="3"/>
      <c r="C3" s="3"/>
      <c r="D3" s="3"/>
    </row>
    <row r="5" spans="1:22" x14ac:dyDescent="0.2">
      <c r="A5" s="3" t="s">
        <v>2</v>
      </c>
      <c r="D5" s="19"/>
      <c r="E5" s="20">
        <v>0</v>
      </c>
      <c r="F5" s="20">
        <v>1</v>
      </c>
      <c r="G5" s="20">
        <v>2</v>
      </c>
      <c r="H5" s="20">
        <v>3</v>
      </c>
      <c r="I5" s="20">
        <v>4</v>
      </c>
      <c r="J5" s="20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>
        <v>11</v>
      </c>
      <c r="Q5" s="13">
        <v>12</v>
      </c>
      <c r="R5" s="13">
        <v>13</v>
      </c>
      <c r="S5" s="13">
        <v>14</v>
      </c>
      <c r="T5" s="13">
        <v>15</v>
      </c>
      <c r="U5" s="13">
        <v>16</v>
      </c>
      <c r="V5" s="13">
        <v>17</v>
      </c>
    </row>
    <row r="6" spans="1:22" x14ac:dyDescent="0.2">
      <c r="A6" s="6" t="s">
        <v>6</v>
      </c>
      <c r="B6" s="8">
        <v>160</v>
      </c>
      <c r="D6" s="21" t="s">
        <v>15</v>
      </c>
      <c r="E6" s="29"/>
      <c r="F6" s="22">
        <f>-B2*B6</f>
        <v>-40</v>
      </c>
      <c r="G6" s="23">
        <f>F6</f>
        <v>-40</v>
      </c>
      <c r="H6" s="23">
        <f t="shared" ref="H6:J6" si="0">G6</f>
        <v>-40</v>
      </c>
      <c r="I6" s="23">
        <f t="shared" si="0"/>
        <v>-40</v>
      </c>
      <c r="J6" s="23">
        <f t="shared" si="0"/>
        <v>-40</v>
      </c>
    </row>
    <row r="7" spans="1:22" x14ac:dyDescent="0.2">
      <c r="A7" s="6"/>
      <c r="B7" s="8"/>
      <c r="D7" s="24" t="s">
        <v>16</v>
      </c>
      <c r="E7" s="24"/>
      <c r="F7" s="25"/>
      <c r="G7" s="26"/>
      <c r="H7" s="26"/>
      <c r="I7" s="26"/>
      <c r="J7" s="25">
        <v>-450</v>
      </c>
      <c r="K7" s="25">
        <f>B2*-B14</f>
        <v>-17.5</v>
      </c>
      <c r="L7" s="26">
        <f>K7</f>
        <v>-17.5</v>
      </c>
      <c r="M7" s="26">
        <f t="shared" ref="M7:V7" si="1">L7</f>
        <v>-17.5</v>
      </c>
      <c r="N7" s="26">
        <f t="shared" si="1"/>
        <v>-17.5</v>
      </c>
      <c r="O7" s="26">
        <f t="shared" si="1"/>
        <v>-17.5</v>
      </c>
      <c r="P7" s="26">
        <f t="shared" si="1"/>
        <v>-17.5</v>
      </c>
      <c r="Q7" s="26">
        <f t="shared" si="1"/>
        <v>-17.5</v>
      </c>
      <c r="R7" s="26">
        <f t="shared" si="1"/>
        <v>-17.5</v>
      </c>
      <c r="S7" s="26">
        <f t="shared" si="1"/>
        <v>-17.5</v>
      </c>
      <c r="T7" s="26">
        <f t="shared" si="1"/>
        <v>-17.5</v>
      </c>
      <c r="U7" s="26">
        <f t="shared" si="1"/>
        <v>-17.5</v>
      </c>
      <c r="V7" s="26">
        <f t="shared" si="1"/>
        <v>-17.5</v>
      </c>
    </row>
    <row r="8" spans="1:22" ht="15" thickBot="1" x14ac:dyDescent="0.25">
      <c r="A8" s="6"/>
      <c r="B8" s="8"/>
      <c r="D8" s="27"/>
      <c r="E8" s="28">
        <f>E7+E6</f>
        <v>0</v>
      </c>
      <c r="F8" s="28">
        <f t="shared" ref="F8:V8" si="2">F6+F7</f>
        <v>-40</v>
      </c>
      <c r="G8" s="28">
        <f t="shared" si="2"/>
        <v>-40</v>
      </c>
      <c r="H8" s="28">
        <f t="shared" si="2"/>
        <v>-40</v>
      </c>
      <c r="I8" s="28">
        <f t="shared" si="2"/>
        <v>-40</v>
      </c>
      <c r="J8" s="28">
        <f t="shared" si="2"/>
        <v>-490</v>
      </c>
      <c r="K8" s="28">
        <f t="shared" si="2"/>
        <v>-17.5</v>
      </c>
      <c r="L8" s="28">
        <f t="shared" si="2"/>
        <v>-17.5</v>
      </c>
      <c r="M8" s="28">
        <f t="shared" si="2"/>
        <v>-17.5</v>
      </c>
      <c r="N8" s="28">
        <f t="shared" si="2"/>
        <v>-17.5</v>
      </c>
      <c r="O8" s="28">
        <f t="shared" si="2"/>
        <v>-17.5</v>
      </c>
      <c r="P8" s="28">
        <f t="shared" si="2"/>
        <v>-17.5</v>
      </c>
      <c r="Q8" s="28">
        <f t="shared" si="2"/>
        <v>-17.5</v>
      </c>
      <c r="R8" s="28">
        <f t="shared" si="2"/>
        <v>-17.5</v>
      </c>
      <c r="S8" s="28">
        <f t="shared" si="2"/>
        <v>-17.5</v>
      </c>
      <c r="T8" s="28">
        <f t="shared" si="2"/>
        <v>-17.5</v>
      </c>
      <c r="U8" s="28">
        <f t="shared" si="2"/>
        <v>-17.5</v>
      </c>
      <c r="V8" s="28">
        <f t="shared" si="2"/>
        <v>-17.5</v>
      </c>
    </row>
    <row r="9" spans="1:22" ht="15" thickTop="1" x14ac:dyDescent="0.2">
      <c r="A9" s="6" t="s">
        <v>8</v>
      </c>
      <c r="B9" s="9">
        <v>5</v>
      </c>
      <c r="D9" s="6" t="s">
        <v>12</v>
      </c>
      <c r="E9" s="14">
        <f>NPV(B1,F8:V8)+E8</f>
        <v>-647.29615933619959</v>
      </c>
    </row>
    <row r="10" spans="1:22" x14ac:dyDescent="0.2">
      <c r="D10" s="6" t="s">
        <v>11</v>
      </c>
      <c r="E10" s="14">
        <f>-PMT(B1,17,E9)</f>
        <v>-57.414613779078721</v>
      </c>
    </row>
    <row r="13" spans="1:22" x14ac:dyDescent="0.2">
      <c r="A13" s="3" t="s">
        <v>5</v>
      </c>
      <c r="D13" s="12"/>
      <c r="E13" s="13">
        <v>0</v>
      </c>
      <c r="F13" s="13">
        <v>1</v>
      </c>
      <c r="G13" s="13">
        <v>2</v>
      </c>
      <c r="H13" s="13">
        <v>3</v>
      </c>
      <c r="I13" s="13">
        <v>4</v>
      </c>
      <c r="J13" s="13">
        <v>5</v>
      </c>
      <c r="K13" s="13">
        <v>6</v>
      </c>
      <c r="L13" s="13">
        <v>7</v>
      </c>
      <c r="M13" s="13">
        <v>8</v>
      </c>
      <c r="N13" s="13">
        <v>9</v>
      </c>
      <c r="O13" s="13">
        <v>10</v>
      </c>
      <c r="P13" s="13">
        <v>11</v>
      </c>
      <c r="Q13" s="13">
        <v>12</v>
      </c>
    </row>
    <row r="14" spans="1:22" x14ac:dyDescent="0.2">
      <c r="A14" s="6" t="s">
        <v>6</v>
      </c>
      <c r="B14" s="8">
        <v>70</v>
      </c>
      <c r="D14" t="s">
        <v>13</v>
      </c>
      <c r="E14" s="14">
        <v>-450</v>
      </c>
      <c r="F14" s="15">
        <f>-B14*B2</f>
        <v>-17.5</v>
      </c>
      <c r="G14" s="15">
        <f>F14</f>
        <v>-17.5</v>
      </c>
      <c r="H14" s="15">
        <f t="shared" ref="H14:Q14" si="3">G14</f>
        <v>-17.5</v>
      </c>
      <c r="I14" s="15">
        <f t="shared" si="3"/>
        <v>-17.5</v>
      </c>
      <c r="J14" s="15">
        <f t="shared" si="3"/>
        <v>-17.5</v>
      </c>
      <c r="K14" s="15">
        <f t="shared" si="3"/>
        <v>-17.5</v>
      </c>
      <c r="L14" s="15">
        <f t="shared" si="3"/>
        <v>-17.5</v>
      </c>
      <c r="M14" s="15">
        <f t="shared" si="3"/>
        <v>-17.5</v>
      </c>
      <c r="N14" s="15">
        <f t="shared" si="3"/>
        <v>-17.5</v>
      </c>
      <c r="O14" s="15">
        <f t="shared" si="3"/>
        <v>-17.5</v>
      </c>
      <c r="P14" s="15">
        <f t="shared" si="3"/>
        <v>-17.5</v>
      </c>
      <c r="Q14" s="15">
        <f t="shared" si="3"/>
        <v>-17.5</v>
      </c>
    </row>
    <row r="15" spans="1:22" x14ac:dyDescent="0.2">
      <c r="A15" s="6" t="s">
        <v>9</v>
      </c>
      <c r="B15" s="9">
        <v>12</v>
      </c>
      <c r="D15" s="6" t="s">
        <v>12</v>
      </c>
      <c r="E15" s="15">
        <f>E14+NPV(B1,F14:Q14)</f>
        <v>-605.10690363785409</v>
      </c>
    </row>
    <row r="16" spans="1:22" x14ac:dyDescent="0.2">
      <c r="A16" s="10" t="s">
        <v>7</v>
      </c>
      <c r="B16" s="11">
        <v>450</v>
      </c>
      <c r="D16" s="6" t="s">
        <v>11</v>
      </c>
      <c r="E16" s="14">
        <f>-PMT(B1,12,E15)</f>
        <v>-68.271434509366927</v>
      </c>
    </row>
    <row r="18" spans="4:6" x14ac:dyDescent="0.2">
      <c r="D18" s="16" t="s">
        <v>14</v>
      </c>
      <c r="E18" s="16"/>
      <c r="F18" s="17">
        <f>-PMT(B1,12,J7)</f>
        <v>-50.771434509366941</v>
      </c>
    </row>
    <row r="19" spans="4:6" ht="15.75" thickBot="1" x14ac:dyDescent="0.3">
      <c r="F19" s="18">
        <f>F18+K7</f>
        <v>-68.271434509366941</v>
      </c>
    </row>
    <row r="20" spans="4:6" ht="15" thickTop="1" x14ac:dyDescent="0.2"/>
    <row r="22" spans="4:6" x14ac:dyDescent="0.2">
      <c r="D22" s="6" t="s">
        <v>17</v>
      </c>
      <c r="E22" s="15">
        <f>F19-E10</f>
        <v>-10.85682073028822</v>
      </c>
    </row>
    <row r="24" spans="4:6" x14ac:dyDescent="0.2">
      <c r="D24" s="6" t="s">
        <v>18</v>
      </c>
      <c r="E24" s="14">
        <f>E22*((1.05^17)-1)/((1.05^17)*0.05)</f>
        <v>-122.4005161535716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topLeftCell="B1" zoomScale="120" zoomScaleNormal="120" workbookViewId="0">
      <selection activeCell="G2" sqref="G2"/>
    </sheetView>
  </sheetViews>
  <sheetFormatPr baseColWidth="10" defaultRowHeight="14.25" x14ac:dyDescent="0.2"/>
  <cols>
    <col min="1" max="1" width="31.25" customWidth="1"/>
    <col min="4" max="4" width="35.875" customWidth="1"/>
    <col min="5" max="5" width="11.5" customWidth="1"/>
    <col min="6" max="9" width="9.125" customWidth="1"/>
    <col min="10" max="11" width="9.5" bestFit="1" customWidth="1"/>
    <col min="12" max="17" width="9.125" customWidth="1"/>
  </cols>
  <sheetData>
    <row r="1" spans="1:22" ht="20.25" customHeight="1" x14ac:dyDescent="0.2">
      <c r="A1" s="4" t="s">
        <v>3</v>
      </c>
      <c r="B1" s="5">
        <v>0.05</v>
      </c>
      <c r="C1" s="3"/>
      <c r="D1" s="30" t="s">
        <v>20</v>
      </c>
      <c r="E1" s="16"/>
    </row>
    <row r="2" spans="1:22" ht="20.25" customHeight="1" x14ac:dyDescent="0.2">
      <c r="A2" s="4" t="s">
        <v>10</v>
      </c>
      <c r="B2" s="7">
        <v>0.25</v>
      </c>
      <c r="C2" s="3"/>
      <c r="D2" s="31" t="s">
        <v>21</v>
      </c>
      <c r="E2" s="32">
        <v>2.5000000000000001E-2</v>
      </c>
    </row>
    <row r="3" spans="1:22" ht="20.25" customHeight="1" x14ac:dyDescent="0.2">
      <c r="A3" s="3" t="s">
        <v>4</v>
      </c>
      <c r="B3" s="3"/>
      <c r="C3" s="3"/>
      <c r="D3" s="3"/>
    </row>
    <row r="5" spans="1:22" x14ac:dyDescent="0.2">
      <c r="A5" s="3" t="s">
        <v>2</v>
      </c>
      <c r="D5" s="19"/>
      <c r="E5" s="20">
        <v>0</v>
      </c>
      <c r="F5" s="20">
        <v>1</v>
      </c>
      <c r="G5" s="20">
        <v>2</v>
      </c>
      <c r="H5" s="20">
        <v>3</v>
      </c>
      <c r="I5" s="20">
        <v>4</v>
      </c>
      <c r="J5" s="20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>
        <v>11</v>
      </c>
      <c r="Q5" s="13">
        <v>12</v>
      </c>
      <c r="R5" s="13">
        <v>13</v>
      </c>
      <c r="S5" s="13">
        <v>14</v>
      </c>
      <c r="T5" s="13">
        <v>15</v>
      </c>
      <c r="U5" s="13">
        <v>16</v>
      </c>
      <c r="V5" s="13">
        <v>17</v>
      </c>
    </row>
    <row r="6" spans="1:22" x14ac:dyDescent="0.2">
      <c r="A6" s="6" t="s">
        <v>6</v>
      </c>
      <c r="B6" s="8">
        <v>160</v>
      </c>
      <c r="D6" s="21" t="s">
        <v>15</v>
      </c>
      <c r="E6" s="29"/>
      <c r="F6" s="22">
        <f>-B2*B6</f>
        <v>-40</v>
      </c>
      <c r="G6" s="23">
        <f>F6*(1+$E$2)</f>
        <v>-41</v>
      </c>
      <c r="H6" s="23">
        <f t="shared" ref="H6:J6" si="0">G6*(1+$E$2)</f>
        <v>-42.024999999999999</v>
      </c>
      <c r="I6" s="23">
        <f t="shared" si="0"/>
        <v>-43.075624999999995</v>
      </c>
      <c r="J6" s="23">
        <f t="shared" si="0"/>
        <v>-44.152515624999992</v>
      </c>
    </row>
    <row r="7" spans="1:22" x14ac:dyDescent="0.2">
      <c r="A7" s="6"/>
      <c r="B7" s="8"/>
      <c r="D7" s="24" t="s">
        <v>16</v>
      </c>
      <c r="E7" s="24"/>
      <c r="F7" s="25"/>
      <c r="G7" s="26"/>
      <c r="H7" s="26"/>
      <c r="I7" s="26"/>
      <c r="J7" s="25">
        <f>E14*(1+E2)^5</f>
        <v>-509.13369580078108</v>
      </c>
      <c r="K7" s="25">
        <f>K14</f>
        <v>-19.799643725585927</v>
      </c>
      <c r="L7" s="26">
        <f>K7*(1+$E$2)</f>
        <v>-20.294634818725573</v>
      </c>
      <c r="M7" s="26">
        <f t="shared" ref="M7:V7" si="1">L7*(1+$E$2)</f>
        <v>-20.802000689193711</v>
      </c>
      <c r="N7" s="26">
        <f t="shared" si="1"/>
        <v>-21.322050706423553</v>
      </c>
      <c r="O7" s="26">
        <f t="shared" si="1"/>
        <v>-21.855101974084139</v>
      </c>
      <c r="P7" s="26">
        <f t="shared" si="1"/>
        <v>-22.40147952343624</v>
      </c>
      <c r="Q7" s="26">
        <f t="shared" si="1"/>
        <v>-22.961516511522145</v>
      </c>
      <c r="R7" s="26">
        <f t="shared" si="1"/>
        <v>-23.535554424310195</v>
      </c>
      <c r="S7" s="26">
        <f t="shared" si="1"/>
        <v>-24.123943284917949</v>
      </c>
      <c r="T7" s="26">
        <f t="shared" si="1"/>
        <v>-24.727041867040896</v>
      </c>
      <c r="U7" s="26">
        <f t="shared" si="1"/>
        <v>-25.345217913716915</v>
      </c>
      <c r="V7" s="26">
        <f t="shared" si="1"/>
        <v>-25.978848361559837</v>
      </c>
    </row>
    <row r="8" spans="1:22" ht="15" thickBot="1" x14ac:dyDescent="0.25">
      <c r="A8" s="6"/>
      <c r="B8" s="8"/>
      <c r="D8" s="27"/>
      <c r="E8" s="28">
        <f>E7+E6</f>
        <v>0</v>
      </c>
      <c r="F8" s="28">
        <f t="shared" ref="F8:V8" si="2">F6+F7</f>
        <v>-40</v>
      </c>
      <c r="G8" s="28">
        <f t="shared" si="2"/>
        <v>-41</v>
      </c>
      <c r="H8" s="28">
        <f t="shared" si="2"/>
        <v>-42.024999999999999</v>
      </c>
      <c r="I8" s="28">
        <f t="shared" si="2"/>
        <v>-43.075624999999995</v>
      </c>
      <c r="J8" s="28">
        <f t="shared" si="2"/>
        <v>-553.28621142578106</v>
      </c>
      <c r="K8" s="28">
        <f t="shared" si="2"/>
        <v>-19.799643725585927</v>
      </c>
      <c r="L8" s="28">
        <f t="shared" si="2"/>
        <v>-20.294634818725573</v>
      </c>
      <c r="M8" s="28">
        <f t="shared" si="2"/>
        <v>-20.802000689193711</v>
      </c>
      <c r="N8" s="28">
        <f t="shared" si="2"/>
        <v>-21.322050706423553</v>
      </c>
      <c r="O8" s="28">
        <f t="shared" si="2"/>
        <v>-21.855101974084139</v>
      </c>
      <c r="P8" s="28">
        <f t="shared" si="2"/>
        <v>-22.40147952343624</v>
      </c>
      <c r="Q8" s="28">
        <f t="shared" si="2"/>
        <v>-22.961516511522145</v>
      </c>
      <c r="R8" s="28">
        <f t="shared" si="2"/>
        <v>-23.535554424310195</v>
      </c>
      <c r="S8" s="28">
        <f t="shared" si="2"/>
        <v>-24.123943284917949</v>
      </c>
      <c r="T8" s="28">
        <f t="shared" si="2"/>
        <v>-24.727041867040896</v>
      </c>
      <c r="U8" s="28">
        <f t="shared" si="2"/>
        <v>-25.345217913716915</v>
      </c>
      <c r="V8" s="28">
        <f t="shared" si="2"/>
        <v>-25.978848361559837</v>
      </c>
    </row>
    <row r="9" spans="1:22" ht="15" thickTop="1" x14ac:dyDescent="0.2">
      <c r="A9" s="6" t="s">
        <v>8</v>
      </c>
      <c r="B9" s="9">
        <v>5</v>
      </c>
      <c r="D9" s="6" t="s">
        <v>12</v>
      </c>
      <c r="E9" s="14">
        <f>NPV(B1,F8:V8)+E8</f>
        <v>-736.36652209746876</v>
      </c>
    </row>
    <row r="10" spans="1:22" x14ac:dyDescent="0.2">
      <c r="D10" s="6" t="s">
        <v>11</v>
      </c>
      <c r="E10" s="14">
        <f>-PMT(B1,17,E9)</f>
        <v>-65.315078509697599</v>
      </c>
    </row>
    <row r="13" spans="1:22" x14ac:dyDescent="0.2">
      <c r="A13" s="3" t="s">
        <v>5</v>
      </c>
      <c r="D13" s="12"/>
      <c r="E13" s="13">
        <v>0</v>
      </c>
      <c r="F13" s="13">
        <v>1</v>
      </c>
      <c r="G13" s="13">
        <v>2</v>
      </c>
      <c r="H13" s="13">
        <v>3</v>
      </c>
      <c r="I13" s="13">
        <v>4</v>
      </c>
      <c r="J13" s="13">
        <v>5</v>
      </c>
      <c r="K13" s="13">
        <v>6</v>
      </c>
      <c r="L13" s="13">
        <v>7</v>
      </c>
      <c r="M13" s="13">
        <v>8</v>
      </c>
      <c r="N13" s="13">
        <v>9</v>
      </c>
      <c r="O13" s="13">
        <v>10</v>
      </c>
      <c r="P13" s="13">
        <v>11</v>
      </c>
      <c r="Q13" s="13">
        <v>12</v>
      </c>
    </row>
    <row r="14" spans="1:22" x14ac:dyDescent="0.2">
      <c r="A14" s="6" t="s">
        <v>6</v>
      </c>
      <c r="B14" s="8">
        <v>70</v>
      </c>
      <c r="D14" t="s">
        <v>13</v>
      </c>
      <c r="E14" s="14">
        <v>-450</v>
      </c>
      <c r="F14" s="15">
        <f>-B14*B2</f>
        <v>-17.5</v>
      </c>
      <c r="G14" s="15">
        <f>F14*(1+$E$2)</f>
        <v>-17.9375</v>
      </c>
      <c r="H14" s="15">
        <f t="shared" ref="H14:Q14" si="3">G14*(1+$E$2)</f>
        <v>-18.385937499999997</v>
      </c>
      <c r="I14" s="15">
        <f t="shared" si="3"/>
        <v>-18.845585937499994</v>
      </c>
      <c r="J14" s="15">
        <f t="shared" si="3"/>
        <v>-19.31672558593749</v>
      </c>
      <c r="K14" s="15">
        <f t="shared" si="3"/>
        <v>-19.799643725585927</v>
      </c>
      <c r="L14" s="15">
        <f t="shared" si="3"/>
        <v>-20.294634818725573</v>
      </c>
      <c r="M14" s="15">
        <f t="shared" si="3"/>
        <v>-20.802000689193711</v>
      </c>
      <c r="N14" s="15">
        <f t="shared" si="3"/>
        <v>-21.322050706423553</v>
      </c>
      <c r="O14" s="15">
        <f t="shared" si="3"/>
        <v>-21.855101974084139</v>
      </c>
      <c r="P14" s="15">
        <f t="shared" si="3"/>
        <v>-22.40147952343624</v>
      </c>
      <c r="Q14" s="15">
        <f t="shared" si="3"/>
        <v>-22.961516511522145</v>
      </c>
    </row>
    <row r="15" spans="1:22" x14ac:dyDescent="0.2">
      <c r="A15" s="6" t="s">
        <v>9</v>
      </c>
      <c r="B15" s="9">
        <v>12</v>
      </c>
      <c r="D15" s="6" t="s">
        <v>12</v>
      </c>
      <c r="E15" s="15">
        <f>E14+NPV(B1,F14:Q14)</f>
        <v>-625.78090555958624</v>
      </c>
    </row>
    <row r="16" spans="1:22" x14ac:dyDescent="0.2">
      <c r="A16" s="10" t="s">
        <v>7</v>
      </c>
      <c r="B16" s="11">
        <v>450</v>
      </c>
      <c r="D16" s="6" t="s">
        <v>11</v>
      </c>
      <c r="E16" s="14">
        <f>-PMT(B1,12,E15)</f>
        <v>-70.603987252957481</v>
      </c>
    </row>
    <row r="18" spans="4:6" x14ac:dyDescent="0.2">
      <c r="D18" s="16"/>
      <c r="E18" s="16"/>
      <c r="F18" s="17"/>
    </row>
    <row r="19" spans="4:6" ht="15.75" thickBot="1" x14ac:dyDescent="0.3">
      <c r="F19" s="18"/>
    </row>
    <row r="20" spans="4:6" ht="15" thickTop="1" x14ac:dyDescent="0.2"/>
    <row r="22" spans="4:6" x14ac:dyDescent="0.2">
      <c r="D22" s="6" t="s">
        <v>17</v>
      </c>
      <c r="E22" s="15">
        <f>E16-E10</f>
        <v>-5.2889087432598814</v>
      </c>
    </row>
    <row r="24" spans="4:6" x14ac:dyDescent="0.2">
      <c r="D24" s="6" t="s">
        <v>18</v>
      </c>
      <c r="E24" s="14">
        <f>E22*((1.05^17)-1)/((1.05^17)*0.05)</f>
        <v>-59.627507549989851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Beispiel Buch Seite 177</vt:lpstr>
      <vt:lpstr>weiteres Beispiel</vt:lpstr>
      <vt:lpstr>weiteres Beispiel (2)</vt:lpstr>
      <vt:lpstr>weiteres Beispiel (3)</vt:lpstr>
      <vt:lpstr>Tabelle3</vt:lpstr>
    </vt:vector>
  </TitlesOfParts>
  <Company>HWR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Witte, Frank</dc:creator>
  <cp:lastModifiedBy>admin</cp:lastModifiedBy>
  <dcterms:created xsi:type="dcterms:W3CDTF">2017-01-02T08:57:40Z</dcterms:created>
  <dcterms:modified xsi:type="dcterms:W3CDTF">2017-01-02T16:01:08Z</dcterms:modified>
</cp:coreProperties>
</file>