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-Blended-Learning\KLR - Internes Rechnungswesen\KLR Break-Even-Point in der VKR und der TKR\Break-Even-Analyse\"/>
    </mc:Choice>
  </mc:AlternateContent>
  <bookViews>
    <workbookView xWindow="0" yWindow="0" windowWidth="19485" windowHeight="9990" xr2:uid="{00000000-000D-0000-FFFF-FFFF00000000}"/>
  </bookViews>
  <sheets>
    <sheet name="Glühweinstand A 6.1 fixe u. var" sheetId="2" r:id="rId1"/>
    <sheet name="Glühweinstand A 12.0" sheetId="4" r:id="rId2"/>
  </sheets>
  <calcPr calcId="171027"/>
</workbook>
</file>

<file path=xl/calcChain.xml><?xml version="1.0" encoding="utf-8"?>
<calcChain xmlns="http://schemas.openxmlformats.org/spreadsheetml/2006/main">
  <c r="L5" i="4" l="1"/>
  <c r="L6" i="4"/>
  <c r="L7" i="4"/>
  <c r="L8" i="4"/>
  <c r="L9" i="4"/>
  <c r="L10" i="4"/>
  <c r="L11" i="4"/>
  <c r="L12" i="4"/>
  <c r="L13" i="4"/>
  <c r="L4" i="4"/>
  <c r="J7" i="4"/>
  <c r="I5" i="4"/>
  <c r="J5" i="4" s="1"/>
  <c r="K5" i="4" s="1"/>
  <c r="I7" i="4"/>
  <c r="I12" i="4"/>
  <c r="J12" i="4" s="1"/>
  <c r="I13" i="4"/>
  <c r="J13" i="4" s="1"/>
  <c r="F13" i="4"/>
  <c r="E13" i="4"/>
  <c r="E12" i="4"/>
  <c r="F12" i="4" s="1"/>
  <c r="E11" i="4"/>
  <c r="I11" i="4" s="1"/>
  <c r="J11" i="4" s="1"/>
  <c r="E10" i="4"/>
  <c r="F10" i="4" s="1"/>
  <c r="F9" i="4"/>
  <c r="E9" i="4"/>
  <c r="I9" i="4" s="1"/>
  <c r="J9" i="4" s="1"/>
  <c r="E8" i="4"/>
  <c r="F8" i="4" s="1"/>
  <c r="F7" i="4"/>
  <c r="E7" i="4"/>
  <c r="E6" i="4"/>
  <c r="F6" i="4" s="1"/>
  <c r="E5" i="4"/>
  <c r="F5" i="4" s="1"/>
  <c r="C5" i="4"/>
  <c r="C6" i="4" s="1"/>
  <c r="E4" i="4"/>
  <c r="F4" i="4" s="1"/>
  <c r="D4" i="4"/>
  <c r="H4" i="4" s="1"/>
  <c r="C4" i="4"/>
  <c r="M6" i="4" l="1"/>
  <c r="M4" i="4"/>
  <c r="K7" i="4"/>
  <c r="F11" i="4"/>
  <c r="I10" i="4"/>
  <c r="J10" i="4" s="1"/>
  <c r="I8" i="4"/>
  <c r="J8" i="4" s="1"/>
  <c r="I4" i="4"/>
  <c r="J4" i="4" s="1"/>
  <c r="K4" i="4" s="1"/>
  <c r="I6" i="4"/>
  <c r="J6" i="4" s="1"/>
  <c r="K6" i="4" s="1"/>
  <c r="G6" i="4"/>
  <c r="C7" i="4"/>
  <c r="D6" i="4"/>
  <c r="H6" i="4" s="1"/>
  <c r="G4" i="4"/>
  <c r="G5" i="4"/>
  <c r="M5" i="4" s="1"/>
  <c r="D5" i="4"/>
  <c r="H5" i="4" s="1"/>
  <c r="F8" i="2"/>
  <c r="F9" i="2"/>
  <c r="F10" i="2"/>
  <c r="E5" i="2"/>
  <c r="F5" i="2" s="1"/>
  <c r="E6" i="2"/>
  <c r="F6" i="2" s="1"/>
  <c r="E7" i="2"/>
  <c r="F7" i="2" s="1"/>
  <c r="E8" i="2"/>
  <c r="E9" i="2"/>
  <c r="E10" i="2"/>
  <c r="E11" i="2"/>
  <c r="F11" i="2" s="1"/>
  <c r="E12" i="2"/>
  <c r="F12" i="2" s="1"/>
  <c r="E13" i="2"/>
  <c r="F13" i="2" s="1"/>
  <c r="E4" i="2"/>
  <c r="F4" i="2" s="1"/>
  <c r="C4" i="2"/>
  <c r="D4" i="2" s="1"/>
  <c r="H4" i="2" s="1"/>
  <c r="C5" i="2" l="1"/>
  <c r="G4" i="2"/>
  <c r="C8" i="4"/>
  <c r="K8" i="4" s="1"/>
  <c r="D7" i="4"/>
  <c r="H7" i="4" s="1"/>
  <c r="G7" i="4"/>
  <c r="M7" i="4" s="1"/>
  <c r="C6" i="2" l="1"/>
  <c r="G5" i="2"/>
  <c r="D5" i="2"/>
  <c r="H5" i="2" s="1"/>
  <c r="D8" i="4"/>
  <c r="H8" i="4" s="1"/>
  <c r="G8" i="4"/>
  <c r="M8" i="4" s="1"/>
  <c r="C9" i="4"/>
  <c r="K9" i="4" s="1"/>
  <c r="D6" i="2" l="1"/>
  <c r="H6" i="2" s="1"/>
  <c r="C7" i="2"/>
  <c r="G6" i="2"/>
  <c r="C10" i="4"/>
  <c r="K10" i="4" s="1"/>
  <c r="D9" i="4"/>
  <c r="H9" i="4" s="1"/>
  <c r="G9" i="4"/>
  <c r="M9" i="4" s="1"/>
  <c r="C8" i="2" l="1"/>
  <c r="D7" i="2"/>
  <c r="H7" i="2" s="1"/>
  <c r="G7" i="2"/>
  <c r="D10" i="4"/>
  <c r="H10" i="4" s="1"/>
  <c r="G10" i="4"/>
  <c r="M10" i="4" s="1"/>
  <c r="C11" i="4"/>
  <c r="K11" i="4" s="1"/>
  <c r="G8" i="2" l="1"/>
  <c r="D8" i="2"/>
  <c r="H8" i="2" s="1"/>
  <c r="C9" i="2"/>
  <c r="C12" i="4"/>
  <c r="K12" i="4" s="1"/>
  <c r="D11" i="4"/>
  <c r="H11" i="4" s="1"/>
  <c r="G11" i="4"/>
  <c r="M11" i="4" s="1"/>
  <c r="C10" i="2" l="1"/>
  <c r="D9" i="2"/>
  <c r="H9" i="2" s="1"/>
  <c r="G9" i="2"/>
  <c r="D12" i="4"/>
  <c r="H12" i="4" s="1"/>
  <c r="G12" i="4"/>
  <c r="M12" i="4" s="1"/>
  <c r="C13" i="4"/>
  <c r="K13" i="4" s="1"/>
  <c r="C11" i="2" l="1"/>
  <c r="G10" i="2"/>
  <c r="D10" i="2"/>
  <c r="H10" i="2" s="1"/>
  <c r="D13" i="4"/>
  <c r="H13" i="4" s="1"/>
  <c r="G13" i="4"/>
  <c r="M13" i="4" s="1"/>
  <c r="C12" i="2" l="1"/>
  <c r="G11" i="2"/>
  <c r="D11" i="2"/>
  <c r="H11" i="2" s="1"/>
  <c r="C13" i="2" l="1"/>
  <c r="G12" i="2"/>
  <c r="D12" i="2"/>
  <c r="H12" i="2" s="1"/>
  <c r="D13" i="2" l="1"/>
  <c r="H13" i="2" s="1"/>
  <c r="G13" i="2"/>
</calcChain>
</file>

<file path=xl/sharedStrings.xml><?xml version="1.0" encoding="utf-8"?>
<sst xmlns="http://schemas.openxmlformats.org/spreadsheetml/2006/main" count="21" uniqueCount="13">
  <si>
    <t>Menge</t>
  </si>
  <si>
    <r>
      <t>K</t>
    </r>
    <r>
      <rPr>
        <vertAlign val="subscript"/>
        <sz val="11"/>
        <color theme="1"/>
        <rFont val="Arial"/>
        <family val="2"/>
      </rPr>
      <t xml:space="preserve">f
</t>
    </r>
    <r>
      <rPr>
        <sz val="11"/>
        <color theme="1"/>
        <rFont val="Arial"/>
        <family val="2"/>
      </rPr>
      <t xml:space="preserve"> fixe Kosten</t>
    </r>
  </si>
  <si>
    <r>
      <t>k</t>
    </r>
    <r>
      <rPr>
        <vertAlign val="subscript"/>
        <sz val="11"/>
        <color theme="1"/>
        <rFont val="Arial"/>
        <family val="2"/>
      </rPr>
      <t>f</t>
    </r>
    <r>
      <rPr>
        <sz val="11"/>
        <color theme="1"/>
        <rFont val="Arial"/>
        <family val="2"/>
      </rPr>
      <t xml:space="preserve">
fixe Kosten pro Becher</t>
    </r>
  </si>
  <si>
    <r>
      <t>k</t>
    </r>
    <r>
      <rPr>
        <vertAlign val="subscript"/>
        <sz val="11"/>
        <color theme="1"/>
        <rFont val="Arial"/>
        <family val="2"/>
      </rPr>
      <t>v</t>
    </r>
    <r>
      <rPr>
        <sz val="11"/>
        <color theme="1"/>
        <rFont val="Arial"/>
        <family val="2"/>
      </rPr>
      <t xml:space="preserve">
variable Kosten pro Becher</t>
    </r>
  </si>
  <si>
    <r>
      <t>K</t>
    </r>
    <r>
      <rPr>
        <vertAlign val="subscript"/>
        <sz val="11"/>
        <color theme="1"/>
        <rFont val="Arial"/>
        <family val="2"/>
      </rPr>
      <t>v</t>
    </r>
    <r>
      <rPr>
        <sz val="11"/>
        <color theme="1"/>
        <rFont val="Arial"/>
        <family val="2"/>
      </rPr>
      <t xml:space="preserve">
variable Kosten</t>
    </r>
  </si>
  <si>
    <r>
      <t>K</t>
    </r>
    <r>
      <rPr>
        <vertAlign val="subscript"/>
        <sz val="11"/>
        <color theme="1"/>
        <rFont val="Arial"/>
        <family val="2"/>
      </rPr>
      <t>ges</t>
    </r>
    <r>
      <rPr>
        <sz val="11"/>
        <color theme="1"/>
        <rFont val="Arial"/>
        <family val="2"/>
      </rPr>
      <t xml:space="preserve">
Kosten, gesamt</t>
    </r>
  </si>
  <si>
    <r>
      <t>k</t>
    </r>
    <r>
      <rPr>
        <vertAlign val="subscript"/>
        <sz val="11"/>
        <color theme="1"/>
        <rFont val="Arial"/>
        <family val="2"/>
      </rPr>
      <t>ges</t>
    </r>
    <r>
      <rPr>
        <sz val="11"/>
        <color theme="1"/>
        <rFont val="Arial"/>
        <family val="2"/>
      </rPr>
      <t xml:space="preserve">
Stückkosten, gesamt</t>
    </r>
  </si>
  <si>
    <t xml:space="preserve"> </t>
  </si>
  <si>
    <r>
      <t>stückdeckungs-beitrag
db = p - k</t>
    </r>
    <r>
      <rPr>
        <vertAlign val="subscript"/>
        <sz val="11"/>
        <color theme="1"/>
        <rFont val="Arial"/>
        <family val="2"/>
      </rPr>
      <t>v</t>
    </r>
  </si>
  <si>
    <t>Deckungs-beitrag
DB = db * x</t>
  </si>
  <si>
    <t>Umsatz
= p * x</t>
  </si>
  <si>
    <t>VKR
Gewinn = 
Umsatz - Kosten, ges.</t>
  </si>
  <si>
    <r>
      <t xml:space="preserve"> TKR
Gewinn =
DB- K</t>
    </r>
    <r>
      <rPr>
        <b/>
        <vertAlign val="subscript"/>
        <sz val="11"/>
        <color theme="1"/>
        <rFont val="Arial"/>
        <family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</si>
</sst>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\ &quot;€&quot;_-;\-* #,##0.0\ &quot;€&quot;_-;_-* &quot;-&quot;??\ &quot;€&quot;_-;_-@_-"/>
    <numFmt numFmtId="165" formatCode="_-* #,##0\ &quot;€&quot;_-;\-* #,##0\ &quot;€&quot;_-;_-* &quot;-&quot;??\ &quot;€&quot;_-;_-@_-"/>
    <numFmt numFmtId="166" formatCode="#,##0.00&quot; €/Becher&quot;"/>
    <numFmt numFmtId="167" formatCode="_-* #,##0.0\ &quot;€&quot;_-;\-* #,##0.0\ &quot;€&quot;_-;_-* &quot;-&quot;?\ &quot;€&quot;_-;_-@_-"/>
    <numFmt numFmtId="168" formatCode="_-* #,##0\ _€_-;\-* #,##0\ _€_-;_-* &quot;-&quot;??\ _€_-;_-@_-"/>
  </numFmts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bscript"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2" applyNumberFormat="1" applyFont="1"/>
    <xf numFmtId="165" fontId="0" fillId="0" borderId="0" xfId="2" applyNumberFormat="1" applyFont="1"/>
    <xf numFmtId="166" fontId="0" fillId="0" borderId="0" xfId="0" applyNumberFormat="1"/>
    <xf numFmtId="167" fontId="0" fillId="0" borderId="0" xfId="0" applyNumberFormat="1"/>
    <xf numFmtId="44" fontId="0" fillId="0" borderId="0" xfId="0" applyNumberFormat="1"/>
    <xf numFmtId="168" fontId="0" fillId="0" borderId="0" xfId="1" applyNumberFormat="1" applyFont="1"/>
    <xf numFmtId="0" fontId="0" fillId="0" borderId="1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166" fontId="0" fillId="2" borderId="0" xfId="0" applyNumberFormat="1" applyFill="1"/>
    <xf numFmtId="43" fontId="0" fillId="2" borderId="0" xfId="0" applyNumberFormat="1" applyFill="1"/>
    <xf numFmtId="0" fontId="0" fillId="3" borderId="1" xfId="0" applyFill="1" applyBorder="1" applyAlignment="1">
      <alignment horizontal="center" vertical="center" wrapText="1"/>
    </xf>
    <xf numFmtId="44" fontId="0" fillId="3" borderId="0" xfId="2" applyFont="1" applyFill="1"/>
    <xf numFmtId="165" fontId="0" fillId="3" borderId="0" xfId="2" applyNumberFormat="1" applyFont="1" applyFill="1"/>
    <xf numFmtId="0" fontId="3" fillId="2" borderId="1" xfId="0" applyFont="1" applyFill="1" applyBorder="1" applyAlignment="1">
      <alignment horizontal="center" vertical="top" wrapText="1"/>
    </xf>
    <xf numFmtId="44" fontId="3" fillId="2" borderId="0" xfId="0" applyNumberFormat="1" applyFont="1" applyFill="1"/>
    <xf numFmtId="0" fontId="3" fillId="3" borderId="1" xfId="0" applyFont="1" applyFill="1" applyBorder="1" applyAlignment="1">
      <alignment horizontal="center" vertical="center" wrapText="1"/>
    </xf>
    <xf numFmtId="44" fontId="3" fillId="3" borderId="0" xfId="0" applyNumberFormat="1" applyFont="1" applyFill="1"/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'Glühweinstand A 6.1 fixe u. var'!$C$3</c:f>
              <c:strCache>
                <c:ptCount val="1"/>
                <c:pt idx="0">
                  <c:v>Kf
 fixe Kosten</c:v>
                </c:pt>
              </c:strCache>
            </c:strRef>
          </c:tx>
          <c:marker>
            <c:symbol val="none"/>
          </c:marker>
          <c:xVal>
            <c:numRef>
              <c:f>'Glühweinstand A 6.1 fixe u. var'!$B$4:$B$13</c:f>
              <c:numCache>
                <c:formatCode>_-* #,##0\ _€_-;\-* #,##0\ _€_-;_-* "-"??\ _€_-;_-@_-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2000</c:v>
                </c:pt>
                <c:pt idx="9">
                  <c:v>5000</c:v>
                </c:pt>
              </c:numCache>
            </c:numRef>
          </c:xVal>
          <c:yVal>
            <c:numRef>
              <c:f>'Glühweinstand A 6.1 fixe u. var'!$C$4:$C$13</c:f>
              <c:numCache>
                <c:formatCode>_-* #,##0\ "€"_-;\-* #,##0\ "€"_-;_-* "-"??\ "€"_-;_-@_-</c:formatCode>
                <c:ptCount val="10"/>
                <c:pt idx="0">
                  <c:v>2350</c:v>
                </c:pt>
                <c:pt idx="1">
                  <c:v>2350</c:v>
                </c:pt>
                <c:pt idx="2">
                  <c:v>2350</c:v>
                </c:pt>
                <c:pt idx="3">
                  <c:v>2350</c:v>
                </c:pt>
                <c:pt idx="4">
                  <c:v>2350</c:v>
                </c:pt>
                <c:pt idx="5">
                  <c:v>2350</c:v>
                </c:pt>
                <c:pt idx="6">
                  <c:v>2350</c:v>
                </c:pt>
                <c:pt idx="7">
                  <c:v>2350</c:v>
                </c:pt>
                <c:pt idx="8">
                  <c:v>2350</c:v>
                </c:pt>
                <c:pt idx="9">
                  <c:v>2350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70-4058-930B-87B2D3729434}"/>
            </c:ext>
          </c:extLst>
        </c:ser>
        <c:ser>
          <c:idx val="3"/>
          <c:order val="1"/>
          <c:tx>
            <c:strRef>
              <c:f>'Glühweinstand A 6.1 fixe u. var'!$F$3</c:f>
              <c:strCache>
                <c:ptCount val="1"/>
                <c:pt idx="0">
                  <c:v>Kv
variable Kosten</c:v>
                </c:pt>
              </c:strCache>
            </c:strRef>
          </c:tx>
          <c:marker>
            <c:symbol val="none"/>
          </c:marker>
          <c:xVal>
            <c:numRef>
              <c:f>'Glühweinstand A 6.1 fixe u. var'!$B$4:$B$13</c:f>
              <c:numCache>
                <c:formatCode>_-* #,##0\ _€_-;\-* #,##0\ _€_-;_-* "-"??\ _€_-;_-@_-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2000</c:v>
                </c:pt>
                <c:pt idx="9">
                  <c:v>5000</c:v>
                </c:pt>
              </c:numCache>
            </c:numRef>
          </c:xVal>
          <c:yVal>
            <c:numRef>
              <c:f>'Glühweinstand A 6.1 fixe u. var'!$F$4:$F$13</c:f>
              <c:numCache>
                <c:formatCode>_-* #,##0.0\ "€"_-;\-* #,##0.0\ "€"_-;_-* "-"??\ "€"_-;_-@_-</c:formatCode>
                <c:ptCount val="10"/>
                <c:pt idx="0">
                  <c:v>0.30000000000000004</c:v>
                </c:pt>
                <c:pt idx="1">
                  <c:v>1.5000000000000002</c:v>
                </c:pt>
                <c:pt idx="2" formatCode="_-* #,##0\ &quot;€&quot;_-;\-* #,##0\ &quot;€&quot;_-;_-* &quot;-&quot;??\ &quot;€&quot;_-;_-@_-">
                  <c:v>3.0000000000000004</c:v>
                </c:pt>
                <c:pt idx="3" formatCode="_-* #,##0\ &quot;€&quot;_-;\-* #,##0\ &quot;€&quot;_-;_-* &quot;-&quot;??\ &quot;€&quot;_-;_-@_-">
                  <c:v>15.000000000000002</c:v>
                </c:pt>
                <c:pt idx="4" formatCode="_-* #,##0\ &quot;€&quot;_-;\-* #,##0\ &quot;€&quot;_-;_-* &quot;-&quot;??\ &quot;€&quot;_-;_-@_-">
                  <c:v>30.000000000000004</c:v>
                </c:pt>
                <c:pt idx="5" formatCode="_-* #,##0\ &quot;€&quot;_-;\-* #,##0\ &quot;€&quot;_-;_-* &quot;-&quot;??\ &quot;€&quot;_-;_-@_-">
                  <c:v>60.000000000000007</c:v>
                </c:pt>
                <c:pt idx="6" formatCode="_-* #,##0\ &quot;€&quot;_-;\-* #,##0\ &quot;€&quot;_-;_-* &quot;-&quot;??\ &quot;€&quot;_-;_-@_-">
                  <c:v>150.00000000000003</c:v>
                </c:pt>
                <c:pt idx="7" formatCode="_-* #,##0\ &quot;€&quot;_-;\-* #,##0\ &quot;€&quot;_-;_-* &quot;-&quot;??\ &quot;€&quot;_-;_-@_-">
                  <c:v>300.00000000000006</c:v>
                </c:pt>
                <c:pt idx="8" formatCode="_-* #,##0\ &quot;€&quot;_-;\-* #,##0\ &quot;€&quot;_-;_-* &quot;-&quot;??\ &quot;€&quot;_-;_-@_-">
                  <c:v>600.00000000000011</c:v>
                </c:pt>
                <c:pt idx="9" formatCode="_-* #,##0\ &quot;€&quot;_-;\-* #,##0\ &quot;€&quot;_-;_-* &quot;-&quot;??\ &quot;€&quot;_-;_-@_-">
                  <c:v>1500.0000000000002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70-4058-930B-87B2D3729434}"/>
            </c:ext>
          </c:extLst>
        </c:ser>
        <c:ser>
          <c:idx val="4"/>
          <c:order val="2"/>
          <c:tx>
            <c:strRef>
              <c:f>'Glühweinstand A 6.1 fixe u. var'!$G$3</c:f>
              <c:strCache>
                <c:ptCount val="1"/>
                <c:pt idx="0">
                  <c:v>Kges
Kosten, gesamt</c:v>
                </c:pt>
              </c:strCache>
            </c:strRef>
          </c:tx>
          <c:marker>
            <c:symbol val="none"/>
          </c:marker>
          <c:xVal>
            <c:numRef>
              <c:f>'Glühweinstand A 6.1 fixe u. var'!$B$4:$B$13</c:f>
              <c:numCache>
                <c:formatCode>_-* #,##0\ _€_-;\-* #,##0\ _€_-;_-* "-"??\ _€_-;_-@_-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2000</c:v>
                </c:pt>
                <c:pt idx="9">
                  <c:v>5000</c:v>
                </c:pt>
              </c:numCache>
            </c:numRef>
          </c:xVal>
          <c:yVal>
            <c:numRef>
              <c:f>'Glühweinstand A 6.1 fixe u. var'!$G$4:$G$13</c:f>
              <c:numCache>
                <c:formatCode>_-* #,##0.0\ "€"_-;\-* #,##0.0\ "€"_-;_-* "-"?\ "€"_-;_-@_-</c:formatCode>
                <c:ptCount val="10"/>
                <c:pt idx="0">
                  <c:v>2350.3000000000002</c:v>
                </c:pt>
                <c:pt idx="1">
                  <c:v>2351.5</c:v>
                </c:pt>
                <c:pt idx="2">
                  <c:v>2353</c:v>
                </c:pt>
                <c:pt idx="3">
                  <c:v>2365</c:v>
                </c:pt>
                <c:pt idx="4">
                  <c:v>2380</c:v>
                </c:pt>
                <c:pt idx="5">
                  <c:v>2410</c:v>
                </c:pt>
                <c:pt idx="6">
                  <c:v>2500</c:v>
                </c:pt>
                <c:pt idx="7">
                  <c:v>2650</c:v>
                </c:pt>
                <c:pt idx="8">
                  <c:v>2950</c:v>
                </c:pt>
                <c:pt idx="9">
                  <c:v>3850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270-4058-930B-87B2D3729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032000"/>
        <c:axId val="130033536"/>
      </c:scatterChart>
      <c:valAx>
        <c:axId val="130032000"/>
        <c:scaling>
          <c:orientation val="minMax"/>
          <c:max val="5000"/>
        </c:scaling>
        <c:delete val="0"/>
        <c:axPos val="b"/>
        <c:numFmt formatCode="_-* #,##0\ _€_-;\-* #,##0\ _€_-;_-* &quot;-&quot;??\ _€_-;_-@_-" sourceLinked="1"/>
        <c:majorTickMark val="out"/>
        <c:minorTickMark val="none"/>
        <c:tickLblPos val="nextTo"/>
        <c:crossAx val="130033536"/>
        <c:crosses val="autoZero"/>
        <c:crossBetween val="midCat"/>
      </c:valAx>
      <c:valAx>
        <c:axId val="130033536"/>
        <c:scaling>
          <c:orientation val="minMax"/>
          <c:max val="4000"/>
        </c:scaling>
        <c:delete val="0"/>
        <c:axPos val="l"/>
        <c:majorGridlines/>
        <c:numFmt formatCode="_-* #,##0\ &quot;€&quot;_-;\-* #,##0\ &quot;€&quot;_-;_-* &quot;-&quot;??\ &quot;€&quot;_-;_-@_-" sourceLinked="1"/>
        <c:majorTickMark val="out"/>
        <c:minorTickMark val="none"/>
        <c:tickLblPos val="nextTo"/>
        <c:crossAx val="1300320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'Glühweinstand A 6.1 fixe u. var'!$D$3</c:f>
              <c:strCache>
                <c:ptCount val="1"/>
                <c:pt idx="0">
                  <c:v>kf
fixe Kosten pro Becher</c:v>
                </c:pt>
              </c:strCache>
            </c:strRef>
          </c:tx>
          <c:marker>
            <c:symbol val="none"/>
          </c:marker>
          <c:xVal>
            <c:numRef>
              <c:f>'Glühweinstand A 6.1 fixe u. var'!$B$4:$B$13</c:f>
              <c:numCache>
                <c:formatCode>_-* #,##0\ _€_-;\-* #,##0\ _€_-;_-* "-"??\ _€_-;_-@_-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2000</c:v>
                </c:pt>
                <c:pt idx="9">
                  <c:v>5000</c:v>
                </c:pt>
              </c:numCache>
            </c:numRef>
          </c:xVal>
          <c:yVal>
            <c:numRef>
              <c:f>'Glühweinstand A 6.1 fixe u. var'!$D$4:$D$13</c:f>
              <c:numCache>
                <c:formatCode>#,##0.00" €/Becher"</c:formatCode>
                <c:ptCount val="10"/>
                <c:pt idx="0">
                  <c:v>2350</c:v>
                </c:pt>
                <c:pt idx="1">
                  <c:v>470</c:v>
                </c:pt>
                <c:pt idx="2">
                  <c:v>235</c:v>
                </c:pt>
                <c:pt idx="3">
                  <c:v>47</c:v>
                </c:pt>
                <c:pt idx="4">
                  <c:v>23.5</c:v>
                </c:pt>
                <c:pt idx="5">
                  <c:v>11.75</c:v>
                </c:pt>
                <c:pt idx="6">
                  <c:v>4.7</c:v>
                </c:pt>
                <c:pt idx="7">
                  <c:v>2.35</c:v>
                </c:pt>
                <c:pt idx="8">
                  <c:v>1.175</c:v>
                </c:pt>
                <c:pt idx="9">
                  <c:v>0.47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25-477A-81BF-B67F10CDEA8B}"/>
            </c:ext>
          </c:extLst>
        </c:ser>
        <c:ser>
          <c:idx val="2"/>
          <c:order val="1"/>
          <c:tx>
            <c:strRef>
              <c:f>'Glühweinstand A 6.1 fixe u. var'!$E$3</c:f>
              <c:strCache>
                <c:ptCount val="1"/>
                <c:pt idx="0">
                  <c:v>kv
variable Kosten pro Becher</c:v>
                </c:pt>
              </c:strCache>
            </c:strRef>
          </c:tx>
          <c:marker>
            <c:symbol val="none"/>
          </c:marker>
          <c:xVal>
            <c:numRef>
              <c:f>'Glühweinstand A 6.1 fixe u. var'!$B$4:$B$13</c:f>
              <c:numCache>
                <c:formatCode>_-* #,##0\ _€_-;\-* #,##0\ _€_-;_-* "-"??\ _€_-;_-@_-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2000</c:v>
                </c:pt>
                <c:pt idx="9">
                  <c:v>5000</c:v>
                </c:pt>
              </c:numCache>
            </c:numRef>
          </c:xVal>
          <c:yVal>
            <c:numRef>
              <c:f>'Glühweinstand A 6.1 fixe u. var'!$E$4:$E$13</c:f>
              <c:numCache>
                <c:formatCode>#,##0.00" €/Becher"</c:formatCode>
                <c:ptCount val="10"/>
                <c:pt idx="0">
                  <c:v>0.30000000000000004</c:v>
                </c:pt>
                <c:pt idx="1">
                  <c:v>0.30000000000000004</c:v>
                </c:pt>
                <c:pt idx="2">
                  <c:v>0.30000000000000004</c:v>
                </c:pt>
                <c:pt idx="3">
                  <c:v>0.30000000000000004</c:v>
                </c:pt>
                <c:pt idx="4">
                  <c:v>0.30000000000000004</c:v>
                </c:pt>
                <c:pt idx="5">
                  <c:v>0.30000000000000004</c:v>
                </c:pt>
                <c:pt idx="6">
                  <c:v>0.30000000000000004</c:v>
                </c:pt>
                <c:pt idx="7">
                  <c:v>0.30000000000000004</c:v>
                </c:pt>
                <c:pt idx="8">
                  <c:v>0.30000000000000004</c:v>
                </c:pt>
                <c:pt idx="9">
                  <c:v>0.30000000000000004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25-477A-81BF-B67F10CDEA8B}"/>
            </c:ext>
          </c:extLst>
        </c:ser>
        <c:ser>
          <c:idx val="5"/>
          <c:order val="2"/>
          <c:tx>
            <c:strRef>
              <c:f>'Glühweinstand A 6.1 fixe u. var'!$H$3</c:f>
              <c:strCache>
                <c:ptCount val="1"/>
                <c:pt idx="0">
                  <c:v>kges
Stückkosten, gesamt</c:v>
                </c:pt>
              </c:strCache>
            </c:strRef>
          </c:tx>
          <c:marker>
            <c:symbol val="none"/>
          </c:marker>
          <c:xVal>
            <c:numRef>
              <c:f>'Glühweinstand A 6.1 fixe u. var'!$B$4:$B$13</c:f>
              <c:numCache>
                <c:formatCode>_-* #,##0\ _€_-;\-* #,##0\ _€_-;_-* "-"??\ _€_-;_-@_-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2000</c:v>
                </c:pt>
                <c:pt idx="9">
                  <c:v>5000</c:v>
                </c:pt>
              </c:numCache>
            </c:numRef>
          </c:xVal>
          <c:yVal>
            <c:numRef>
              <c:f>'Glühweinstand A 6.1 fixe u. var'!$H$4:$H$13</c:f>
              <c:numCache>
                <c:formatCode>_("€"* #,##0.00_);_("€"* \(#,##0.00\);_("€"* "-"??_);_(@_)</c:formatCode>
                <c:ptCount val="10"/>
                <c:pt idx="0">
                  <c:v>2350.3000000000002</c:v>
                </c:pt>
                <c:pt idx="1">
                  <c:v>470.3</c:v>
                </c:pt>
                <c:pt idx="2">
                  <c:v>235.3</c:v>
                </c:pt>
                <c:pt idx="3">
                  <c:v>47.3</c:v>
                </c:pt>
                <c:pt idx="4">
                  <c:v>23.8</c:v>
                </c:pt>
                <c:pt idx="5">
                  <c:v>12.05</c:v>
                </c:pt>
                <c:pt idx="6">
                  <c:v>5</c:v>
                </c:pt>
                <c:pt idx="7">
                  <c:v>2.6500000000000004</c:v>
                </c:pt>
                <c:pt idx="8">
                  <c:v>1.4750000000000001</c:v>
                </c:pt>
                <c:pt idx="9">
                  <c:v>0.77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D25-477A-81BF-B67F10CDE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042880"/>
        <c:axId val="130069248"/>
      </c:scatterChart>
      <c:valAx>
        <c:axId val="130042880"/>
        <c:scaling>
          <c:orientation val="minMax"/>
          <c:max val="5000"/>
        </c:scaling>
        <c:delete val="0"/>
        <c:axPos val="b"/>
        <c:numFmt formatCode="_-* #,##0\ _€_-;\-* #,##0\ _€_-;_-* &quot;-&quot;??\ _€_-;_-@_-" sourceLinked="1"/>
        <c:majorTickMark val="out"/>
        <c:minorTickMark val="none"/>
        <c:tickLblPos val="nextTo"/>
        <c:crossAx val="130069248"/>
        <c:crosses val="autoZero"/>
        <c:crossBetween val="midCat"/>
      </c:valAx>
      <c:valAx>
        <c:axId val="130069248"/>
        <c:scaling>
          <c:orientation val="minMax"/>
          <c:max val="5"/>
        </c:scaling>
        <c:delete val="0"/>
        <c:axPos val="l"/>
        <c:majorGridlines/>
        <c:numFmt formatCode="#,##0.00&quot; €/Becher&quot;" sourceLinked="1"/>
        <c:majorTickMark val="out"/>
        <c:minorTickMark val="none"/>
        <c:tickLblPos val="nextTo"/>
        <c:crossAx val="1300428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'Glühweinstand A 12.0'!$C$3</c:f>
              <c:strCache>
                <c:ptCount val="1"/>
                <c:pt idx="0">
                  <c:v>Kf
 fixe Kosten</c:v>
                </c:pt>
              </c:strCache>
            </c:strRef>
          </c:tx>
          <c:marker>
            <c:symbol val="none"/>
          </c:marker>
          <c:xVal>
            <c:numRef>
              <c:f>'Glühweinstand A 12.0'!$B$4:$B$13</c:f>
              <c:numCache>
                <c:formatCode>_-* #,##0\ _€_-;\-* #,##0\ _€_-;_-* "-"??\ _€_-;_-@_-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2000</c:v>
                </c:pt>
                <c:pt idx="9">
                  <c:v>5000</c:v>
                </c:pt>
              </c:numCache>
            </c:numRef>
          </c:xVal>
          <c:yVal>
            <c:numRef>
              <c:f>'Glühweinstand A 12.0'!$C$4:$C$13</c:f>
              <c:numCache>
                <c:formatCode>_-* #,##0\ "€"_-;\-* #,##0\ "€"_-;_-* "-"??\ "€"_-;_-@_-</c:formatCode>
                <c:ptCount val="10"/>
                <c:pt idx="0">
                  <c:v>2350</c:v>
                </c:pt>
                <c:pt idx="1">
                  <c:v>2350</c:v>
                </c:pt>
                <c:pt idx="2">
                  <c:v>2350</c:v>
                </c:pt>
                <c:pt idx="3">
                  <c:v>2350</c:v>
                </c:pt>
                <c:pt idx="4">
                  <c:v>2350</c:v>
                </c:pt>
                <c:pt idx="5">
                  <c:v>2350</c:v>
                </c:pt>
                <c:pt idx="6">
                  <c:v>2350</c:v>
                </c:pt>
                <c:pt idx="7">
                  <c:v>2350</c:v>
                </c:pt>
                <c:pt idx="8">
                  <c:v>2350</c:v>
                </c:pt>
                <c:pt idx="9">
                  <c:v>2350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9C-42BB-B115-19A35615A9DD}"/>
            </c:ext>
          </c:extLst>
        </c:ser>
        <c:ser>
          <c:idx val="1"/>
          <c:order val="1"/>
          <c:tx>
            <c:strRef>
              <c:f>'Glühweinstand A 12.0'!$G$3</c:f>
              <c:strCache>
                <c:ptCount val="1"/>
                <c:pt idx="0">
                  <c:v>Kges
Kosten, gesamt</c:v>
                </c:pt>
              </c:strCache>
            </c:strRef>
          </c:tx>
          <c:marker>
            <c:symbol val="none"/>
          </c:marker>
          <c:xVal>
            <c:numRef>
              <c:f>'Glühweinstand A 12.0'!$B$4:$B$13</c:f>
              <c:numCache>
                <c:formatCode>_-* #,##0\ _€_-;\-* #,##0\ _€_-;_-* "-"??\ _€_-;_-@_-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2000</c:v>
                </c:pt>
                <c:pt idx="9">
                  <c:v>5000</c:v>
                </c:pt>
              </c:numCache>
            </c:numRef>
          </c:xVal>
          <c:yVal>
            <c:numRef>
              <c:f>'Glühweinstand A 12.0'!$G$4:$G$13</c:f>
              <c:numCache>
                <c:formatCode>_-* #,##0.0\ "€"_-;\-* #,##0.0\ "€"_-;_-* "-"?\ "€"_-;_-@_-</c:formatCode>
                <c:ptCount val="10"/>
                <c:pt idx="0">
                  <c:v>2350.3000000000002</c:v>
                </c:pt>
                <c:pt idx="1">
                  <c:v>2351.5</c:v>
                </c:pt>
                <c:pt idx="2">
                  <c:v>2353</c:v>
                </c:pt>
                <c:pt idx="3">
                  <c:v>2365</c:v>
                </c:pt>
                <c:pt idx="4">
                  <c:v>2380</c:v>
                </c:pt>
                <c:pt idx="5">
                  <c:v>2410</c:v>
                </c:pt>
                <c:pt idx="6">
                  <c:v>2500</c:v>
                </c:pt>
                <c:pt idx="7">
                  <c:v>2650</c:v>
                </c:pt>
                <c:pt idx="8">
                  <c:v>2950</c:v>
                </c:pt>
                <c:pt idx="9">
                  <c:v>3850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9C-42BB-B115-19A35615A9DD}"/>
            </c:ext>
          </c:extLst>
        </c:ser>
        <c:ser>
          <c:idx val="2"/>
          <c:order val="2"/>
          <c:tx>
            <c:strRef>
              <c:f>'Glühweinstand A 12.0'!$J$3</c:f>
              <c:strCache>
                <c:ptCount val="1"/>
                <c:pt idx="0">
                  <c:v>Deckungs-beitrag
DB = db * x</c:v>
                </c:pt>
              </c:strCache>
            </c:strRef>
          </c:tx>
          <c:marker>
            <c:symbol val="none"/>
          </c:marker>
          <c:xVal>
            <c:numRef>
              <c:f>'Glühweinstand A 12.0'!$B$4:$B$13</c:f>
              <c:numCache>
                <c:formatCode>_-* #,##0\ _€_-;\-* #,##0\ _€_-;_-* "-"??\ _€_-;_-@_-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2000</c:v>
                </c:pt>
                <c:pt idx="9">
                  <c:v>5000</c:v>
                </c:pt>
              </c:numCache>
            </c:numRef>
          </c:xVal>
          <c:yVal>
            <c:numRef>
              <c:f>'Glühweinstand A 12.0'!$J$4:$J$13</c:f>
              <c:numCache>
                <c:formatCode>_(* #,##0.00_);_(* \(#,##0.00\);_(* "-"??_);_(@_)</c:formatCode>
                <c:ptCount val="10"/>
                <c:pt idx="0">
                  <c:v>2.2000000000000002</c:v>
                </c:pt>
                <c:pt idx="1">
                  <c:v>11</c:v>
                </c:pt>
                <c:pt idx="2">
                  <c:v>22</c:v>
                </c:pt>
                <c:pt idx="3">
                  <c:v>110.00000000000001</c:v>
                </c:pt>
                <c:pt idx="4">
                  <c:v>220.00000000000003</c:v>
                </c:pt>
                <c:pt idx="5">
                  <c:v>440.00000000000006</c:v>
                </c:pt>
                <c:pt idx="6">
                  <c:v>1100</c:v>
                </c:pt>
                <c:pt idx="7">
                  <c:v>2200</c:v>
                </c:pt>
                <c:pt idx="8">
                  <c:v>4400</c:v>
                </c:pt>
                <c:pt idx="9">
                  <c:v>11000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A9C-42BB-B115-19A35615A9DD}"/>
            </c:ext>
          </c:extLst>
        </c:ser>
        <c:ser>
          <c:idx val="3"/>
          <c:order val="3"/>
          <c:tx>
            <c:strRef>
              <c:f>'Glühweinstand A 12.0'!$L$3</c:f>
              <c:strCache>
                <c:ptCount val="1"/>
                <c:pt idx="0">
                  <c:v>Umsatz
= p * x</c:v>
                </c:pt>
              </c:strCache>
            </c:strRef>
          </c:tx>
          <c:marker>
            <c:symbol val="none"/>
          </c:marker>
          <c:xVal>
            <c:numRef>
              <c:f>'Glühweinstand A 12.0'!$B$4:$B$13</c:f>
              <c:numCache>
                <c:formatCode>_-* #,##0\ _€_-;\-* #,##0\ _€_-;_-* "-"??\ _€_-;_-@_-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2000</c:v>
                </c:pt>
                <c:pt idx="9">
                  <c:v>5000</c:v>
                </c:pt>
              </c:numCache>
            </c:numRef>
          </c:xVal>
          <c:yVal>
            <c:numRef>
              <c:f>'Glühweinstand A 12.0'!$L$4:$L$13</c:f>
              <c:numCache>
                <c:formatCode>_-* #,##0\ "€"_-;\-* #,##0\ "€"_-;_-* "-"??\ "€"_-;_-@_-</c:formatCode>
                <c:ptCount val="10"/>
                <c:pt idx="0" formatCode="_(&quot;€&quot;* #,##0.00_);_(&quot;€&quot;* \(#,##0.00\);_(&quot;€&quot;* &quot;-&quot;??_);_(@_)">
                  <c:v>2.5</c:v>
                </c:pt>
                <c:pt idx="1">
                  <c:v>12.5</c:v>
                </c:pt>
                <c:pt idx="2">
                  <c:v>25</c:v>
                </c:pt>
                <c:pt idx="3">
                  <c:v>125</c:v>
                </c:pt>
                <c:pt idx="4">
                  <c:v>250</c:v>
                </c:pt>
                <c:pt idx="5">
                  <c:v>500</c:v>
                </c:pt>
                <c:pt idx="6">
                  <c:v>1250</c:v>
                </c:pt>
                <c:pt idx="7">
                  <c:v>2500</c:v>
                </c:pt>
                <c:pt idx="8">
                  <c:v>5000</c:v>
                </c:pt>
                <c:pt idx="9">
                  <c:v>12500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A9C-42BB-B115-19A35615A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265728"/>
        <c:axId val="142264192"/>
      </c:scatterChart>
      <c:valAx>
        <c:axId val="142265728"/>
        <c:scaling>
          <c:orientation val="minMax"/>
          <c:max val="2000"/>
        </c:scaling>
        <c:delete val="0"/>
        <c:axPos val="b"/>
        <c:numFmt formatCode="_-* #,##0\ _€_-;\-* #,##0\ _€_-;_-* &quot;-&quot;??\ _€_-;_-@_-" sourceLinked="1"/>
        <c:majorTickMark val="out"/>
        <c:minorTickMark val="none"/>
        <c:tickLblPos val="nextTo"/>
        <c:crossAx val="142264192"/>
        <c:crosses val="autoZero"/>
        <c:crossBetween val="midCat"/>
      </c:valAx>
      <c:valAx>
        <c:axId val="142264192"/>
        <c:scaling>
          <c:orientation val="minMax"/>
          <c:max val="3000"/>
        </c:scaling>
        <c:delete val="0"/>
        <c:axPos val="l"/>
        <c:majorGridlines/>
        <c:numFmt formatCode="_-* #,##0\ &quot;€&quot;_-;\-* #,##0\ &quot;€&quot;_-;_-* &quot;-&quot;??\ &quot;€&quot;_-;_-@_-" sourceLinked="1"/>
        <c:majorTickMark val="out"/>
        <c:minorTickMark val="none"/>
        <c:tickLblPos val="nextTo"/>
        <c:crossAx val="1422657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</xdr:colOff>
      <xdr:row>16</xdr:row>
      <xdr:rowOff>49530</xdr:rowOff>
    </xdr:from>
    <xdr:to>
      <xdr:col>8</xdr:col>
      <xdr:colOff>381000</xdr:colOff>
      <xdr:row>31</xdr:row>
      <xdr:rowOff>163830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49530</xdr:colOff>
      <xdr:row>32</xdr:row>
      <xdr:rowOff>171450</xdr:rowOff>
    </xdr:from>
    <xdr:to>
      <xdr:col>8</xdr:col>
      <xdr:colOff>403860</xdr:colOff>
      <xdr:row>48</xdr:row>
      <xdr:rowOff>110490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359833</xdr:colOff>
      <xdr:row>14</xdr:row>
      <xdr:rowOff>59266</xdr:rowOff>
    </xdr:from>
    <xdr:to>
      <xdr:col>13</xdr:col>
      <xdr:colOff>135466</xdr:colOff>
      <xdr:row>36</xdr:row>
      <xdr:rowOff>16933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186267</xdr:colOff>
      <xdr:row>18</xdr:row>
      <xdr:rowOff>101600</xdr:rowOff>
    </xdr:from>
    <xdr:to>
      <xdr:col>9</xdr:col>
      <xdr:colOff>372534</xdr:colOff>
      <xdr:row>19</xdr:row>
      <xdr:rowOff>152400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686800" y="3970867"/>
          <a:ext cx="186267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0.44376</cdr:x>
      <cdr:y>0.09628</cdr:y>
    </cdr:from>
    <cdr:to>
      <cdr:x>0.46726</cdr:x>
      <cdr:y>0.15755</cdr:y>
    </cdr:to>
    <cdr:sp macro="" textlink="">
      <cdr:nvSpPr>
        <cdr:cNvPr id="2" name="Ellipse 1"/>
        <cdr:cNvSpPr/>
      </cdr:nvSpPr>
      <cdr:spPr>
        <a:xfrm xmlns:a="http://schemas.openxmlformats.org/drawingml/2006/main">
          <a:off x="3357034" y="372534"/>
          <a:ext cx="177800" cy="237066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0.45383</cdr:x>
      <cdr:y>0.04376</cdr:y>
    </cdr:from>
    <cdr:to>
      <cdr:x>0.45943</cdr:x>
      <cdr:y>0.92123</cdr:y>
    </cdr:to>
    <cdr:cxnSp macro="">
      <cdr:nvCxnSpPr>
        <cdr:cNvPr id="4" name="Gerade Verbindung 3">
          <a:extLst xmlns:a="http://schemas.openxmlformats.org/drawingml/2006/main">
            <a:ext uri="{FF2B5EF4-FFF2-40B4-BE49-F238E27FC236}">
              <a16:creationId xmlns:a16="http://schemas.microsoft.com/office/drawing/2014/main" id="{5C0ADB79-A4AD-4DB7-A951-3FD0411B0139}"/>
            </a:ext>
          </a:extLst>
        </cdr:cNvPr>
        <cdr:cNvCxnSpPr/>
      </cdr:nvCxnSpPr>
      <cdr:spPr>
        <a:xfrm xmlns:a="http://schemas.openxmlformats.org/drawingml/2006/main">
          <a:off x="3433234" y="169334"/>
          <a:ext cx="42333" cy="339513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I51"/>
  <sheetViews>
    <sheetView showGridLines="0" tabSelected="1" zoomScale="90" zoomScaleNormal="90" workbookViewId="0"/>
  </sheetViews>
  <sheetFormatPr baseColWidth="10" defaultRowHeight="14.25" x14ac:dyDescent="0.2"/>
  <cols>
    <col min="4" max="4" width="16.25" bestFit="1" customWidth="1"/>
    <col min="5" max="5" width="15.125" customWidth="1"/>
  </cols>
  <sheetData>
    <row r="3" spans="2:9" ht="46.9" customHeight="1" x14ac:dyDescent="0.2"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1"/>
    </row>
    <row r="4" spans="2:9" ht="16.149999999999999" customHeight="1" x14ac:dyDescent="0.2">
      <c r="B4" s="7">
        <v>1</v>
      </c>
      <c r="C4" s="3">
        <f>1500+850</f>
        <v>2350</v>
      </c>
      <c r="D4" s="4">
        <f>C4/B4</f>
        <v>2350</v>
      </c>
      <c r="E4" s="4">
        <f>1/5+0.1</f>
        <v>0.30000000000000004</v>
      </c>
      <c r="F4" s="2">
        <f>E4*B4</f>
        <v>0.30000000000000004</v>
      </c>
      <c r="G4" s="5">
        <f>C4+F4</f>
        <v>2350.3000000000002</v>
      </c>
      <c r="H4" s="6">
        <f>D4+E4</f>
        <v>2350.3000000000002</v>
      </c>
    </row>
    <row r="5" spans="2:9" ht="16.149999999999999" customHeight="1" x14ac:dyDescent="0.2">
      <c r="B5" s="7">
        <v>5</v>
      </c>
      <c r="C5" s="3">
        <f>C4</f>
        <v>2350</v>
      </c>
      <c r="D5" s="4">
        <f t="shared" ref="D5:D13" si="0">C5/B5</f>
        <v>470</v>
      </c>
      <c r="E5" s="4">
        <f t="shared" ref="E5:E13" si="1">1/5+0.1</f>
        <v>0.30000000000000004</v>
      </c>
      <c r="F5" s="2">
        <f t="shared" ref="F5:F13" si="2">E5*B5</f>
        <v>1.5000000000000002</v>
      </c>
      <c r="G5" s="5">
        <f t="shared" ref="G5:G13" si="3">C5+F5</f>
        <v>2351.5</v>
      </c>
      <c r="H5" s="6">
        <f t="shared" ref="H5:H13" si="4">D5+E5</f>
        <v>470.3</v>
      </c>
    </row>
    <row r="6" spans="2:9" ht="16.149999999999999" customHeight="1" x14ac:dyDescent="0.2">
      <c r="B6" s="7">
        <v>10</v>
      </c>
      <c r="C6" s="3">
        <f t="shared" ref="C6:C13" si="5">C5</f>
        <v>2350</v>
      </c>
      <c r="D6" s="4">
        <f t="shared" si="0"/>
        <v>235</v>
      </c>
      <c r="E6" s="4">
        <f t="shared" si="1"/>
        <v>0.30000000000000004</v>
      </c>
      <c r="F6" s="3">
        <f t="shared" si="2"/>
        <v>3.0000000000000004</v>
      </c>
      <c r="G6" s="5">
        <f t="shared" si="3"/>
        <v>2353</v>
      </c>
      <c r="H6" s="6">
        <f t="shared" si="4"/>
        <v>235.3</v>
      </c>
    </row>
    <row r="7" spans="2:9" ht="16.149999999999999" customHeight="1" x14ac:dyDescent="0.2">
      <c r="B7" s="7">
        <v>50</v>
      </c>
      <c r="C7" s="3">
        <f t="shared" si="5"/>
        <v>2350</v>
      </c>
      <c r="D7" s="4">
        <f t="shared" si="0"/>
        <v>47</v>
      </c>
      <c r="E7" s="4">
        <f t="shared" si="1"/>
        <v>0.30000000000000004</v>
      </c>
      <c r="F7" s="3">
        <f t="shared" si="2"/>
        <v>15.000000000000002</v>
      </c>
      <c r="G7" s="5">
        <f t="shared" si="3"/>
        <v>2365</v>
      </c>
      <c r="H7" s="6">
        <f t="shared" si="4"/>
        <v>47.3</v>
      </c>
    </row>
    <row r="8" spans="2:9" ht="16.149999999999999" customHeight="1" x14ac:dyDescent="0.2">
      <c r="B8" s="7">
        <v>100</v>
      </c>
      <c r="C8" s="3">
        <f t="shared" si="5"/>
        <v>2350</v>
      </c>
      <c r="D8" s="4">
        <f t="shared" si="0"/>
        <v>23.5</v>
      </c>
      <c r="E8" s="4">
        <f t="shared" si="1"/>
        <v>0.30000000000000004</v>
      </c>
      <c r="F8" s="3">
        <f t="shared" si="2"/>
        <v>30.000000000000004</v>
      </c>
      <c r="G8" s="5">
        <f t="shared" si="3"/>
        <v>2380</v>
      </c>
      <c r="H8" s="6">
        <f t="shared" si="4"/>
        <v>23.8</v>
      </c>
    </row>
    <row r="9" spans="2:9" ht="16.149999999999999" customHeight="1" x14ac:dyDescent="0.2">
      <c r="B9" s="7">
        <v>200</v>
      </c>
      <c r="C9" s="3">
        <f t="shared" si="5"/>
        <v>2350</v>
      </c>
      <c r="D9" s="4">
        <f t="shared" si="0"/>
        <v>11.75</v>
      </c>
      <c r="E9" s="4">
        <f t="shared" si="1"/>
        <v>0.30000000000000004</v>
      </c>
      <c r="F9" s="3">
        <f t="shared" si="2"/>
        <v>60.000000000000007</v>
      </c>
      <c r="G9" s="5">
        <f t="shared" si="3"/>
        <v>2410</v>
      </c>
      <c r="H9" s="6">
        <f t="shared" si="4"/>
        <v>12.05</v>
      </c>
    </row>
    <row r="10" spans="2:9" ht="16.149999999999999" customHeight="1" x14ac:dyDescent="0.2">
      <c r="B10" s="7">
        <v>500</v>
      </c>
      <c r="C10" s="3">
        <f t="shared" si="5"/>
        <v>2350</v>
      </c>
      <c r="D10" s="4">
        <f t="shared" si="0"/>
        <v>4.7</v>
      </c>
      <c r="E10" s="4">
        <f t="shared" si="1"/>
        <v>0.30000000000000004</v>
      </c>
      <c r="F10" s="3">
        <f t="shared" si="2"/>
        <v>150.00000000000003</v>
      </c>
      <c r="G10" s="5">
        <f t="shared" si="3"/>
        <v>2500</v>
      </c>
      <c r="H10" s="6">
        <f t="shared" si="4"/>
        <v>5</v>
      </c>
    </row>
    <row r="11" spans="2:9" ht="16.149999999999999" customHeight="1" x14ac:dyDescent="0.2">
      <c r="B11" s="7">
        <v>1000</v>
      </c>
      <c r="C11" s="3">
        <f t="shared" si="5"/>
        <v>2350</v>
      </c>
      <c r="D11" s="4">
        <f t="shared" si="0"/>
        <v>2.35</v>
      </c>
      <c r="E11" s="4">
        <f t="shared" si="1"/>
        <v>0.30000000000000004</v>
      </c>
      <c r="F11" s="3">
        <f t="shared" si="2"/>
        <v>300.00000000000006</v>
      </c>
      <c r="G11" s="5">
        <f t="shared" si="3"/>
        <v>2650</v>
      </c>
      <c r="H11" s="6">
        <f t="shared" si="4"/>
        <v>2.6500000000000004</v>
      </c>
    </row>
    <row r="12" spans="2:9" ht="16.149999999999999" customHeight="1" x14ac:dyDescent="0.2">
      <c r="B12" s="7">
        <v>2000</v>
      </c>
      <c r="C12" s="3">
        <f t="shared" si="5"/>
        <v>2350</v>
      </c>
      <c r="D12" s="4">
        <f t="shared" si="0"/>
        <v>1.175</v>
      </c>
      <c r="E12" s="4">
        <f t="shared" si="1"/>
        <v>0.30000000000000004</v>
      </c>
      <c r="F12" s="3">
        <f t="shared" si="2"/>
        <v>600.00000000000011</v>
      </c>
      <c r="G12" s="5">
        <f t="shared" si="3"/>
        <v>2950</v>
      </c>
      <c r="H12" s="6">
        <f t="shared" si="4"/>
        <v>1.4750000000000001</v>
      </c>
    </row>
    <row r="13" spans="2:9" ht="16.149999999999999" customHeight="1" x14ac:dyDescent="0.2">
      <c r="B13" s="7">
        <v>5000</v>
      </c>
      <c r="C13" s="3">
        <f t="shared" si="5"/>
        <v>2350</v>
      </c>
      <c r="D13" s="4">
        <f t="shared" si="0"/>
        <v>0.47</v>
      </c>
      <c r="E13" s="4">
        <f t="shared" si="1"/>
        <v>0.30000000000000004</v>
      </c>
      <c r="F13" s="3">
        <f t="shared" si="2"/>
        <v>1500.0000000000002</v>
      </c>
      <c r="G13" s="5">
        <f t="shared" si="3"/>
        <v>3850</v>
      </c>
      <c r="H13" s="6">
        <f t="shared" si="4"/>
        <v>0.77</v>
      </c>
    </row>
    <row r="51" spans="6:6" x14ac:dyDescent="0.2">
      <c r="F51" t="s">
        <v>7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M51"/>
  <sheetViews>
    <sheetView showGridLines="0" zoomScale="110" zoomScaleNormal="110" workbookViewId="0"/>
  </sheetViews>
  <sheetFormatPr baseColWidth="10" defaultRowHeight="14.25" x14ac:dyDescent="0.2"/>
  <cols>
    <col min="4" max="4" width="16.25" bestFit="1" customWidth="1"/>
    <col min="5" max="5" width="15.125" customWidth="1"/>
    <col min="9" max="9" width="12.875" customWidth="1"/>
    <col min="10" max="10" width="12" bestFit="1" customWidth="1"/>
    <col min="12" max="12" width="12" bestFit="1" customWidth="1"/>
    <col min="13" max="13" width="20.375" customWidth="1"/>
  </cols>
  <sheetData>
    <row r="3" spans="2:13" ht="46.9" customHeight="1" x14ac:dyDescent="0.2"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9" t="s">
        <v>8</v>
      </c>
      <c r="J3" s="10" t="s">
        <v>9</v>
      </c>
      <c r="K3" s="16" t="s">
        <v>12</v>
      </c>
      <c r="L3" s="13" t="s">
        <v>10</v>
      </c>
      <c r="M3" s="18" t="s">
        <v>11</v>
      </c>
    </row>
    <row r="4" spans="2:13" ht="16.149999999999999" customHeight="1" x14ac:dyDescent="0.25">
      <c r="B4" s="7">
        <v>1</v>
      </c>
      <c r="C4" s="3">
        <f>1500+850</f>
        <v>2350</v>
      </c>
      <c r="D4" s="4">
        <f>C4/B4</f>
        <v>2350</v>
      </c>
      <c r="E4" s="4">
        <f>1/5+0.1</f>
        <v>0.30000000000000004</v>
      </c>
      <c r="F4" s="2">
        <f>E4*B4</f>
        <v>0.30000000000000004</v>
      </c>
      <c r="G4" s="5">
        <f>C4+F4</f>
        <v>2350.3000000000002</v>
      </c>
      <c r="H4" s="6">
        <f>D4+E4</f>
        <v>2350.3000000000002</v>
      </c>
      <c r="I4" s="11">
        <f>2.5-E4</f>
        <v>2.2000000000000002</v>
      </c>
      <c r="J4" s="12">
        <f>I4*B4</f>
        <v>2.2000000000000002</v>
      </c>
      <c r="K4" s="17">
        <f>J4-C4</f>
        <v>-2347.8000000000002</v>
      </c>
      <c r="L4" s="14">
        <f>B4*2.5</f>
        <v>2.5</v>
      </c>
      <c r="M4" s="19">
        <f>L4-G4</f>
        <v>-2347.8000000000002</v>
      </c>
    </row>
    <row r="5" spans="2:13" ht="16.149999999999999" customHeight="1" x14ac:dyDescent="0.25">
      <c r="B5" s="7">
        <v>5</v>
      </c>
      <c r="C5" s="3">
        <f>C4</f>
        <v>2350</v>
      </c>
      <c r="D5" s="4">
        <f t="shared" ref="D5:D13" si="0">C5/B5</f>
        <v>470</v>
      </c>
      <c r="E5" s="4">
        <f t="shared" ref="E5:E13" si="1">1/5+0.1</f>
        <v>0.30000000000000004</v>
      </c>
      <c r="F5" s="2">
        <f t="shared" ref="F5:F13" si="2">E5*B5</f>
        <v>1.5000000000000002</v>
      </c>
      <c r="G5" s="5">
        <f t="shared" ref="G5:G13" si="3">C5+F5</f>
        <v>2351.5</v>
      </c>
      <c r="H5" s="6">
        <f t="shared" ref="H5:H13" si="4">D5+E5</f>
        <v>470.3</v>
      </c>
      <c r="I5" s="11">
        <f t="shared" ref="I5:I13" si="5">2.5-E5</f>
        <v>2.2000000000000002</v>
      </c>
      <c r="J5" s="12">
        <f t="shared" ref="J5:J13" si="6">I5*B5</f>
        <v>11</v>
      </c>
      <c r="K5" s="17">
        <f t="shared" ref="K5:K13" si="7">J5-C5</f>
        <v>-2339</v>
      </c>
      <c r="L5" s="15">
        <f t="shared" ref="L5:L13" si="8">B5*2.5</f>
        <v>12.5</v>
      </c>
      <c r="M5" s="19">
        <f t="shared" ref="M5:M13" si="9">L5-G5</f>
        <v>-2339</v>
      </c>
    </row>
    <row r="6" spans="2:13" ht="16.149999999999999" customHeight="1" x14ac:dyDescent="0.25">
      <c r="B6" s="7">
        <v>10</v>
      </c>
      <c r="C6" s="3">
        <f t="shared" ref="C6:C13" si="10">C5</f>
        <v>2350</v>
      </c>
      <c r="D6" s="4">
        <f t="shared" si="0"/>
        <v>235</v>
      </c>
      <c r="E6" s="4">
        <f t="shared" si="1"/>
        <v>0.30000000000000004</v>
      </c>
      <c r="F6" s="3">
        <f t="shared" si="2"/>
        <v>3.0000000000000004</v>
      </c>
      <c r="G6" s="5">
        <f t="shared" si="3"/>
        <v>2353</v>
      </c>
      <c r="H6" s="6">
        <f t="shared" si="4"/>
        <v>235.3</v>
      </c>
      <c r="I6" s="11">
        <f t="shared" si="5"/>
        <v>2.2000000000000002</v>
      </c>
      <c r="J6" s="12">
        <f t="shared" si="6"/>
        <v>22</v>
      </c>
      <c r="K6" s="17">
        <f t="shared" si="7"/>
        <v>-2328</v>
      </c>
      <c r="L6" s="15">
        <f t="shared" si="8"/>
        <v>25</v>
      </c>
      <c r="M6" s="19">
        <f t="shared" si="9"/>
        <v>-2328</v>
      </c>
    </row>
    <row r="7" spans="2:13" ht="16.149999999999999" customHeight="1" x14ac:dyDescent="0.25">
      <c r="B7" s="7">
        <v>50</v>
      </c>
      <c r="C7" s="3">
        <f t="shared" si="10"/>
        <v>2350</v>
      </c>
      <c r="D7" s="4">
        <f t="shared" si="0"/>
        <v>47</v>
      </c>
      <c r="E7" s="4">
        <f t="shared" si="1"/>
        <v>0.30000000000000004</v>
      </c>
      <c r="F7" s="3">
        <f t="shared" si="2"/>
        <v>15.000000000000002</v>
      </c>
      <c r="G7" s="5">
        <f t="shared" si="3"/>
        <v>2365</v>
      </c>
      <c r="H7" s="6">
        <f t="shared" si="4"/>
        <v>47.3</v>
      </c>
      <c r="I7" s="11">
        <f t="shared" si="5"/>
        <v>2.2000000000000002</v>
      </c>
      <c r="J7" s="12">
        <f t="shared" si="6"/>
        <v>110.00000000000001</v>
      </c>
      <c r="K7" s="17">
        <f t="shared" si="7"/>
        <v>-2240</v>
      </c>
      <c r="L7" s="15">
        <f t="shared" si="8"/>
        <v>125</v>
      </c>
      <c r="M7" s="19">
        <f t="shared" si="9"/>
        <v>-2240</v>
      </c>
    </row>
    <row r="8" spans="2:13" ht="16.149999999999999" customHeight="1" x14ac:dyDescent="0.25">
      <c r="B8" s="7">
        <v>100</v>
      </c>
      <c r="C8" s="3">
        <f t="shared" si="10"/>
        <v>2350</v>
      </c>
      <c r="D8" s="4">
        <f t="shared" si="0"/>
        <v>23.5</v>
      </c>
      <c r="E8" s="4">
        <f t="shared" si="1"/>
        <v>0.30000000000000004</v>
      </c>
      <c r="F8" s="3">
        <f t="shared" si="2"/>
        <v>30.000000000000004</v>
      </c>
      <c r="G8" s="5">
        <f t="shared" si="3"/>
        <v>2380</v>
      </c>
      <c r="H8" s="6">
        <f t="shared" si="4"/>
        <v>23.8</v>
      </c>
      <c r="I8" s="11">
        <f t="shared" si="5"/>
        <v>2.2000000000000002</v>
      </c>
      <c r="J8" s="12">
        <f t="shared" si="6"/>
        <v>220.00000000000003</v>
      </c>
      <c r="K8" s="17">
        <f t="shared" si="7"/>
        <v>-2130</v>
      </c>
      <c r="L8" s="15">
        <f t="shared" si="8"/>
        <v>250</v>
      </c>
      <c r="M8" s="19">
        <f t="shared" si="9"/>
        <v>-2130</v>
      </c>
    </row>
    <row r="9" spans="2:13" ht="16.149999999999999" customHeight="1" x14ac:dyDescent="0.25">
      <c r="B9" s="7">
        <v>200</v>
      </c>
      <c r="C9" s="3">
        <f t="shared" si="10"/>
        <v>2350</v>
      </c>
      <c r="D9" s="4">
        <f t="shared" si="0"/>
        <v>11.75</v>
      </c>
      <c r="E9" s="4">
        <f t="shared" si="1"/>
        <v>0.30000000000000004</v>
      </c>
      <c r="F9" s="3">
        <f t="shared" si="2"/>
        <v>60.000000000000007</v>
      </c>
      <c r="G9" s="5">
        <f t="shared" si="3"/>
        <v>2410</v>
      </c>
      <c r="H9" s="6">
        <f t="shared" si="4"/>
        <v>12.05</v>
      </c>
      <c r="I9" s="11">
        <f t="shared" si="5"/>
        <v>2.2000000000000002</v>
      </c>
      <c r="J9" s="12">
        <f t="shared" si="6"/>
        <v>440.00000000000006</v>
      </c>
      <c r="K9" s="17">
        <f t="shared" si="7"/>
        <v>-1910</v>
      </c>
      <c r="L9" s="15">
        <f t="shared" si="8"/>
        <v>500</v>
      </c>
      <c r="M9" s="19">
        <f t="shared" si="9"/>
        <v>-1910</v>
      </c>
    </row>
    <row r="10" spans="2:13" ht="16.149999999999999" customHeight="1" x14ac:dyDescent="0.25">
      <c r="B10" s="7">
        <v>500</v>
      </c>
      <c r="C10" s="3">
        <f t="shared" si="10"/>
        <v>2350</v>
      </c>
      <c r="D10" s="4">
        <f t="shared" si="0"/>
        <v>4.7</v>
      </c>
      <c r="E10" s="4">
        <f t="shared" si="1"/>
        <v>0.30000000000000004</v>
      </c>
      <c r="F10" s="3">
        <f t="shared" si="2"/>
        <v>150.00000000000003</v>
      </c>
      <c r="G10" s="5">
        <f t="shared" si="3"/>
        <v>2500</v>
      </c>
      <c r="H10" s="6">
        <f t="shared" si="4"/>
        <v>5</v>
      </c>
      <c r="I10" s="11">
        <f t="shared" si="5"/>
        <v>2.2000000000000002</v>
      </c>
      <c r="J10" s="12">
        <f t="shared" si="6"/>
        <v>1100</v>
      </c>
      <c r="K10" s="17">
        <f t="shared" si="7"/>
        <v>-1250</v>
      </c>
      <c r="L10" s="15">
        <f t="shared" si="8"/>
        <v>1250</v>
      </c>
      <c r="M10" s="19">
        <f t="shared" si="9"/>
        <v>-1250</v>
      </c>
    </row>
    <row r="11" spans="2:13" ht="16.149999999999999" customHeight="1" x14ac:dyDescent="0.25">
      <c r="B11" s="7">
        <v>1000</v>
      </c>
      <c r="C11" s="3">
        <f t="shared" si="10"/>
        <v>2350</v>
      </c>
      <c r="D11" s="4">
        <f t="shared" si="0"/>
        <v>2.35</v>
      </c>
      <c r="E11" s="4">
        <f t="shared" si="1"/>
        <v>0.30000000000000004</v>
      </c>
      <c r="F11" s="3">
        <f t="shared" si="2"/>
        <v>300.00000000000006</v>
      </c>
      <c r="G11" s="5">
        <f t="shared" si="3"/>
        <v>2650</v>
      </c>
      <c r="H11" s="6">
        <f t="shared" si="4"/>
        <v>2.6500000000000004</v>
      </c>
      <c r="I11" s="11">
        <f t="shared" si="5"/>
        <v>2.2000000000000002</v>
      </c>
      <c r="J11" s="12">
        <f t="shared" si="6"/>
        <v>2200</v>
      </c>
      <c r="K11" s="17">
        <f t="shared" si="7"/>
        <v>-150</v>
      </c>
      <c r="L11" s="15">
        <f t="shared" si="8"/>
        <v>2500</v>
      </c>
      <c r="M11" s="19">
        <f t="shared" si="9"/>
        <v>-150</v>
      </c>
    </row>
    <row r="12" spans="2:13" ht="16.149999999999999" customHeight="1" x14ac:dyDescent="0.25">
      <c r="B12" s="7">
        <v>2000</v>
      </c>
      <c r="C12" s="3">
        <f t="shared" si="10"/>
        <v>2350</v>
      </c>
      <c r="D12" s="4">
        <f t="shared" si="0"/>
        <v>1.175</v>
      </c>
      <c r="E12" s="4">
        <f t="shared" si="1"/>
        <v>0.30000000000000004</v>
      </c>
      <c r="F12" s="3">
        <f t="shared" si="2"/>
        <v>600.00000000000011</v>
      </c>
      <c r="G12" s="5">
        <f t="shared" si="3"/>
        <v>2950</v>
      </c>
      <c r="H12" s="6">
        <f t="shared" si="4"/>
        <v>1.4750000000000001</v>
      </c>
      <c r="I12" s="11">
        <f t="shared" si="5"/>
        <v>2.2000000000000002</v>
      </c>
      <c r="J12" s="12">
        <f t="shared" si="6"/>
        <v>4400</v>
      </c>
      <c r="K12" s="17">
        <f t="shared" si="7"/>
        <v>2050</v>
      </c>
      <c r="L12" s="15">
        <f t="shared" si="8"/>
        <v>5000</v>
      </c>
      <c r="M12" s="19">
        <f t="shared" si="9"/>
        <v>2050</v>
      </c>
    </row>
    <row r="13" spans="2:13" ht="16.149999999999999" customHeight="1" x14ac:dyDescent="0.25">
      <c r="B13" s="7">
        <v>5000</v>
      </c>
      <c r="C13" s="3">
        <f t="shared" si="10"/>
        <v>2350</v>
      </c>
      <c r="D13" s="4">
        <f t="shared" si="0"/>
        <v>0.47</v>
      </c>
      <c r="E13" s="4">
        <f t="shared" si="1"/>
        <v>0.30000000000000004</v>
      </c>
      <c r="F13" s="3">
        <f t="shared" si="2"/>
        <v>1500.0000000000002</v>
      </c>
      <c r="G13" s="5">
        <f t="shared" si="3"/>
        <v>3850</v>
      </c>
      <c r="H13" s="6">
        <f t="shared" si="4"/>
        <v>0.77</v>
      </c>
      <c r="I13" s="11">
        <f t="shared" si="5"/>
        <v>2.2000000000000002</v>
      </c>
      <c r="J13" s="12">
        <f t="shared" si="6"/>
        <v>11000</v>
      </c>
      <c r="K13" s="17">
        <f t="shared" si="7"/>
        <v>8650</v>
      </c>
      <c r="L13" s="15">
        <f t="shared" si="8"/>
        <v>12500</v>
      </c>
      <c r="M13" s="19">
        <f t="shared" si="9"/>
        <v>8650</v>
      </c>
    </row>
    <row r="51" spans="6:6" x14ac:dyDescent="0.2">
      <c r="F51" t="s">
        <v>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Glühweinstand A 6.1 fixe u. var</vt:lpstr>
      <vt:lpstr>Glühweinstand A 12.0</vt:lpstr>
    </vt:vector>
  </TitlesOfParts>
  <Company>HWR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Witte, Frank</dc:creator>
  <cp:lastModifiedBy>admin</cp:lastModifiedBy>
  <dcterms:created xsi:type="dcterms:W3CDTF">2017-10-19T07:18:07Z</dcterms:created>
  <dcterms:modified xsi:type="dcterms:W3CDTF">2017-11-01T20:06:24Z</dcterms:modified>
</cp:coreProperties>
</file>