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drawings/drawing4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Blended-Learning\Einzel- und Dauerinvestitionenmaximale Reparaturkosten\"/>
    </mc:Choice>
  </mc:AlternateContent>
  <xr:revisionPtr revIDLastSave="0" documentId="8_{B25586F7-8632-4047-953A-D45CAC9F93BA}" xr6:coauthVersionLast="40" xr6:coauthVersionMax="40" xr10:uidLastSave="{00000000-0000-0000-0000-000000000000}"/>
  <bookViews>
    <workbookView xWindow="0" yWindow="0" windowWidth="28800" windowHeight="14550" firstSheet="1" activeTab="1" xr2:uid="{00000000-000D-0000-FFFF-FFFF00000000}"/>
  </bookViews>
  <sheets>
    <sheet name="Tabelle1" sheetId="1" r:id="rId1"/>
    <sheet name="Einzelinvestition" sheetId="2" r:id="rId2"/>
    <sheet name="Dauerinvestition" sheetId="5" r:id="rId3"/>
    <sheet name="Kühlschrank" sheetId="6" r:id="rId4"/>
    <sheet name="Kühlschrank defekt" sheetId="7" r:id="rId5"/>
    <sheet name="Tabelle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7" l="1"/>
  <c r="D6" i="7"/>
  <c r="C3" i="7"/>
  <c r="C1" i="7"/>
  <c r="C3" i="6"/>
  <c r="C1" i="6"/>
  <c r="D11" i="6"/>
  <c r="D6" i="6"/>
  <c r="D16" i="5"/>
  <c r="E16" i="5"/>
  <c r="F16" i="5"/>
  <c r="G16" i="5"/>
  <c r="H16" i="5"/>
  <c r="I16" i="5"/>
  <c r="C16" i="5"/>
  <c r="D6" i="5"/>
  <c r="E6" i="5"/>
  <c r="F6" i="5"/>
  <c r="G6" i="5"/>
  <c r="H6" i="5"/>
  <c r="I6" i="5"/>
  <c r="C6" i="5"/>
  <c r="C26" i="2"/>
  <c r="C13" i="2"/>
  <c r="C19" i="2"/>
  <c r="C20" i="2" s="1"/>
  <c r="D25" i="2" s="1"/>
  <c r="E25" i="2" s="1"/>
  <c r="C6" i="2"/>
  <c r="C8" i="2" s="1"/>
  <c r="E15" i="1"/>
  <c r="E12" i="1"/>
  <c r="F12" i="1" s="1"/>
  <c r="C8" i="7" l="1"/>
  <c r="C8" i="5"/>
  <c r="C9" i="5" s="1"/>
  <c r="I8" i="5" s="1"/>
  <c r="C7" i="2"/>
  <c r="D12" i="2" s="1"/>
  <c r="E14" i="7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E6" i="7"/>
  <c r="F6" i="7" s="1"/>
  <c r="G6" i="7" s="1"/>
  <c r="H6" i="7" s="1"/>
  <c r="C21" i="2"/>
  <c r="C18" i="5"/>
  <c r="C19" i="5" s="1"/>
  <c r="I18" i="5" s="1"/>
  <c r="F25" i="2"/>
  <c r="F26" i="2" s="1"/>
  <c r="E26" i="2"/>
  <c r="D26" i="2"/>
  <c r="F13" i="1"/>
  <c r="G12" i="1"/>
  <c r="E13" i="1"/>
  <c r="E16" i="1" s="1"/>
  <c r="E14" i="1"/>
  <c r="C16" i="7" l="1"/>
  <c r="C17" i="7" s="1"/>
  <c r="D13" i="2"/>
  <c r="E12" i="2"/>
  <c r="C9" i="7"/>
  <c r="C27" i="2"/>
  <c r="F15" i="1"/>
  <c r="F16" i="1" s="1"/>
  <c r="F14" i="1"/>
  <c r="H12" i="1"/>
  <c r="H13" i="1" s="1"/>
  <c r="G13" i="1"/>
  <c r="D8" i="1"/>
  <c r="C20" i="7" l="1"/>
  <c r="C19" i="7"/>
  <c r="F12" i="2"/>
  <c r="F13" i="2" s="1"/>
  <c r="E13" i="2"/>
  <c r="C14" i="2" s="1"/>
  <c r="G15" i="1"/>
  <c r="G14" i="1"/>
  <c r="G16" i="1"/>
  <c r="H14" i="1" l="1"/>
  <c r="H15" i="1"/>
  <c r="H16" i="1" s="1"/>
  <c r="D18" i="1" s="1"/>
  <c r="E11" i="6"/>
  <c r="E6" i="6"/>
  <c r="F6" i="6" s="1"/>
  <c r="G6" i="6" s="1"/>
  <c r="H6" i="6" s="1"/>
  <c r="I6" i="6" s="1"/>
  <c r="J6" i="6" s="1"/>
  <c r="K6" i="6" s="1"/>
  <c r="L6" i="6" s="1"/>
  <c r="M6" i="6" s="1"/>
  <c r="N6" i="6" s="1"/>
  <c r="O6" i="6" s="1"/>
  <c r="C8" i="6" l="1"/>
  <c r="C9" i="6" s="1"/>
  <c r="F11" i="6"/>
  <c r="G11" i="6" s="1"/>
  <c r="H11" i="6" s="1"/>
  <c r="I11" i="6" s="1"/>
  <c r="J11" i="6" s="1"/>
  <c r="K11" i="6" s="1"/>
  <c r="L11" i="6" s="1"/>
  <c r="M11" i="6" s="1"/>
  <c r="N11" i="6" s="1"/>
  <c r="O11" i="6" s="1"/>
  <c r="C13" i="6" l="1"/>
  <c r="C16" i="6" l="1"/>
  <c r="C14" i="6"/>
  <c r="C17" i="6" s="1"/>
</calcChain>
</file>

<file path=xl/sharedStrings.xml><?xml version="1.0" encoding="utf-8"?>
<sst xmlns="http://schemas.openxmlformats.org/spreadsheetml/2006/main" count="65" uniqueCount="34">
  <si>
    <t>Einzahlungsüberschuss</t>
  </si>
  <si>
    <t>Kap.Wert =</t>
  </si>
  <si>
    <t>i =</t>
  </si>
  <si>
    <t>Abschreibung</t>
  </si>
  <si>
    <t>Gewinn</t>
  </si>
  <si>
    <t>Kapitalbindung</t>
  </si>
  <si>
    <t>Zinsen auf Kapitalbindung</t>
  </si>
  <si>
    <t>Gewinn - Zinsen auf Kapitalbindung</t>
  </si>
  <si>
    <t>Kap.Wert</t>
  </si>
  <si>
    <t>CF Inv1</t>
  </si>
  <si>
    <t>CF Inv2</t>
  </si>
  <si>
    <t>Kap.Wert-Annuität (n=3) =</t>
  </si>
  <si>
    <t>EXKURS</t>
  </si>
  <si>
    <t>Kap.Wert-Annuität (n=2) =</t>
  </si>
  <si>
    <t>EINZELINVESTITIONEN</t>
  </si>
  <si>
    <t>DAUERINVESTITION</t>
  </si>
  <si>
    <t>CF Inv1'</t>
  </si>
  <si>
    <t>CF Kette der Inv1</t>
  </si>
  <si>
    <t>CF Inv2'</t>
  </si>
  <si>
    <t>CF Inv2''</t>
  </si>
  <si>
    <t>CF Kette der Inv2</t>
  </si>
  <si>
    <t>Kap.Kette Inv2 =</t>
  </si>
  <si>
    <t>Kap.Wert,Annuität Inv 2 (n=6) =</t>
  </si>
  <si>
    <t>Kap.Kette Inv1 =</t>
  </si>
  <si>
    <t>Kap.Wert,Annuität Inv1 (n=6) =</t>
  </si>
  <si>
    <t>Kap.Wert einer Kette mit der Länge n=12   =</t>
  </si>
  <si>
    <t>Kühlschrank 150l</t>
  </si>
  <si>
    <t>Kalk. Zins</t>
  </si>
  <si>
    <t>Energiepreis</t>
  </si>
  <si>
    <t>Energiepreissteigerung</t>
  </si>
  <si>
    <t>Kapitalwert =</t>
  </si>
  <si>
    <t>Delta Kap.Werte</t>
  </si>
  <si>
    <t>Kapitalwertannuität =</t>
  </si>
  <si>
    <t>Delta Kap.WerteAnnuität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</si>
</sst>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3" formatCode="_-* #,##0.00\ _€_-;\-* #,##0.00\ _€_-;_-* &quot;-&quot;??\ _€_-;_-@_-"/>
    <numFmt numFmtId="164" formatCode="&quot;t = &quot;0"/>
    <numFmt numFmtId="165" formatCode="#,##0.00\ &quot;€&quot;"/>
    <numFmt numFmtId="166" formatCode="#,##0\ _€"/>
    <numFmt numFmtId="167" formatCode="0&quot; kWh/a&quot;"/>
    <numFmt numFmtId="168" formatCode="0.00&quot; €/kWh&quot;"/>
    <numFmt numFmtId="169" formatCode="0.0%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9" fontId="0" fillId="0" borderId="0" xfId="0" applyNumberFormat="1"/>
    <xf numFmtId="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8" fontId="0" fillId="0" borderId="0" xfId="0" applyNumberFormat="1"/>
    <xf numFmtId="0" fontId="2" fillId="0" borderId="0" xfId="0" applyFont="1"/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43" fontId="0" fillId="0" borderId="0" xfId="1" applyFont="1"/>
    <xf numFmtId="165" fontId="0" fillId="0" borderId="0" xfId="1" applyNumberFormat="1" applyFont="1"/>
    <xf numFmtId="166" fontId="0" fillId="0" borderId="0" xfId="1" applyNumberFormat="1" applyFont="1"/>
    <xf numFmtId="0" fontId="2" fillId="0" borderId="2" xfId="0" applyFont="1" applyBorder="1"/>
    <xf numFmtId="2" fontId="2" fillId="0" borderId="2" xfId="0" applyNumberFormat="1" applyFont="1" applyBorder="1"/>
    <xf numFmtId="166" fontId="2" fillId="0" borderId="2" xfId="1" applyNumberFormat="1" applyFont="1" applyBorder="1"/>
    <xf numFmtId="0" fontId="0" fillId="0" borderId="3" xfId="0" applyBorder="1"/>
    <xf numFmtId="166" fontId="0" fillId="0" borderId="3" xfId="1" applyNumberFormat="1" applyFont="1" applyBorder="1"/>
    <xf numFmtId="0" fontId="0" fillId="0" borderId="0" xfId="0" applyBorder="1"/>
    <xf numFmtId="166" fontId="0" fillId="0" borderId="0" xfId="1" applyNumberFormat="1" applyFont="1" applyBorder="1"/>
    <xf numFmtId="0" fontId="2" fillId="0" borderId="0" xfId="0" applyFont="1" applyAlignment="1">
      <alignment horizontal="right"/>
    </xf>
    <xf numFmtId="43" fontId="2" fillId="0" borderId="0" xfId="1" applyFont="1"/>
    <xf numFmtId="0" fontId="2" fillId="2" borderId="0" xfId="0" applyFont="1" applyFill="1"/>
    <xf numFmtId="43" fontId="0" fillId="2" borderId="0" xfId="1" applyFont="1" applyFill="1"/>
    <xf numFmtId="0" fontId="0" fillId="2" borderId="0" xfId="0" applyFill="1"/>
    <xf numFmtId="2" fontId="0" fillId="2" borderId="0" xfId="0" applyNumberFormat="1" applyFill="1"/>
    <xf numFmtId="0" fontId="0" fillId="2" borderId="2" xfId="0" applyFill="1" applyBorder="1"/>
    <xf numFmtId="2" fontId="0" fillId="2" borderId="2" xfId="0" applyNumberFormat="1" applyFill="1" applyBorder="1"/>
    <xf numFmtId="8" fontId="0" fillId="2" borderId="0" xfId="1" applyNumberFormat="1" applyFont="1" applyFill="1"/>
    <xf numFmtId="8" fontId="2" fillId="2" borderId="0" xfId="1" applyNumberFormat="1" applyFont="1" applyFill="1"/>
    <xf numFmtId="0" fontId="2" fillId="3" borderId="0" xfId="0" applyFont="1" applyFill="1"/>
    <xf numFmtId="43" fontId="0" fillId="3" borderId="0" xfId="1" applyFont="1" applyFill="1"/>
    <xf numFmtId="0" fontId="0" fillId="3" borderId="0" xfId="0" applyFill="1"/>
    <xf numFmtId="0" fontId="3" fillId="0" borderId="2" xfId="0" applyFont="1" applyBorder="1"/>
    <xf numFmtId="0" fontId="2" fillId="0" borderId="0" xfId="0" applyFont="1" applyFill="1"/>
    <xf numFmtId="43" fontId="2" fillId="0" borderId="0" xfId="1" applyFont="1" applyFill="1"/>
    <xf numFmtId="0" fontId="0" fillId="0" borderId="0" xfId="0" applyFill="1"/>
    <xf numFmtId="8" fontId="2" fillId="0" borderId="0" xfId="1" applyNumberFormat="1" applyFont="1" applyFill="1"/>
    <xf numFmtId="0" fontId="0" fillId="4" borderId="0" xfId="0" applyFill="1"/>
    <xf numFmtId="167" fontId="0" fillId="0" borderId="0" xfId="0" applyNumberFormat="1"/>
    <xf numFmtId="8" fontId="2" fillId="0" borderId="0" xfId="1" applyNumberFormat="1" applyFont="1"/>
    <xf numFmtId="9" fontId="2" fillId="0" borderId="0" xfId="0" applyNumberFormat="1" applyFont="1" applyAlignment="1">
      <alignment horizontal="right"/>
    </xf>
    <xf numFmtId="168" fontId="2" fillId="0" borderId="0" xfId="0" applyNumberFormat="1" applyFont="1"/>
    <xf numFmtId="10" fontId="2" fillId="0" borderId="0" xfId="2" applyNumberFormat="1" applyFont="1"/>
    <xf numFmtId="169" fontId="2" fillId="0" borderId="0" xfId="0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746760</xdr:colOff>
      <xdr:row>5</xdr:row>
      <xdr:rowOff>144780</xdr:rowOff>
    </xdr:from>
    <xdr:to>
      <xdr:col>2</xdr:col>
      <xdr:colOff>762000</xdr:colOff>
      <xdr:row>18</xdr:row>
      <xdr:rowOff>53340</xdr:rowOff>
    </xdr:to>
    <xdr:cxnSp macro="">
      <xdr:nvCxnSpPr>
        <xdr:cNvPr id="4" name="Gekrümmte Verbindu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rot="16200000" flipH="1">
          <a:off x="2651760" y="1981200"/>
          <a:ext cx="1569720" cy="15240"/>
        </a:xfrm>
        <a:prstGeom prst="curvedConnector3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518160</xdr:colOff>
      <xdr:row>6</xdr:row>
      <xdr:rowOff>114300</xdr:rowOff>
    </xdr:from>
    <xdr:to>
      <xdr:col>3</xdr:col>
      <xdr:colOff>533400</xdr:colOff>
      <xdr:row>19</xdr:row>
      <xdr:rowOff>83820</xdr:rowOff>
    </xdr:to>
    <xdr:cxnSp macro="">
      <xdr:nvCxnSpPr>
        <xdr:cNvPr id="6" name="Gekrümmte Verbindu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rot="16200000" flipH="1">
          <a:off x="3276600" y="2186940"/>
          <a:ext cx="1569720" cy="15240"/>
        </a:xfrm>
        <a:prstGeom prst="curvedConnector3">
          <a:avLst/>
        </a:prstGeom>
        <a:ln w="6985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274320</xdr:colOff>
      <xdr:row>6</xdr:row>
      <xdr:rowOff>106680</xdr:rowOff>
    </xdr:from>
    <xdr:to>
      <xdr:col>3</xdr:col>
      <xdr:colOff>289560</xdr:colOff>
      <xdr:row>19</xdr:row>
      <xdr:rowOff>76200</xdr:rowOff>
    </xdr:to>
    <xdr:cxnSp macro="">
      <xdr:nvCxnSpPr>
        <xdr:cNvPr id="7" name="Gekrümmt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rot="16200000" flipH="1">
          <a:off x="3032760" y="2179320"/>
          <a:ext cx="1569720" cy="15240"/>
        </a:xfrm>
        <a:prstGeom prst="curvedConnector3">
          <a:avLst/>
        </a:prstGeom>
        <a:ln w="69850">
          <a:solidFill>
            <a:srgbClr val="FFC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184785</xdr:colOff>
      <xdr:row>2</xdr:row>
      <xdr:rowOff>116205</xdr:rowOff>
    </xdr:from>
    <xdr:to>
      <xdr:col>9</xdr:col>
      <xdr:colOff>200025</xdr:colOff>
      <xdr:row>8</xdr:row>
      <xdr:rowOff>15240</xdr:rowOff>
    </xdr:to>
    <xdr:cxnSp macro="">
      <xdr:nvCxnSpPr>
        <xdr:cNvPr id="2" name="Gekrümmte Verbindu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16200000" flipH="1">
          <a:off x="8096250" y="1234440"/>
          <a:ext cx="1565910" cy="15240"/>
        </a:xfrm>
        <a:prstGeom prst="curvedConnector3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289563</xdr:colOff>
      <xdr:row>2</xdr:row>
      <xdr:rowOff>76200</xdr:rowOff>
    </xdr:from>
    <xdr:to>
      <xdr:col>9</xdr:col>
      <xdr:colOff>304803</xdr:colOff>
      <xdr:row>7</xdr:row>
      <xdr:rowOff>207645</xdr:rowOff>
    </xdr:to>
    <xdr:cxnSp macro="">
      <xdr:nvCxnSpPr>
        <xdr:cNvPr id="3" name="Gekrümmte Verbindu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16200000" flipH="1">
          <a:off x="8203885" y="1191578"/>
          <a:ext cx="1560195" cy="15240"/>
        </a:xfrm>
        <a:prstGeom prst="curvedConnector3">
          <a:avLst/>
        </a:prstGeom>
        <a:ln w="6985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445773</xdr:colOff>
      <xdr:row>2</xdr:row>
      <xdr:rowOff>49530</xdr:rowOff>
    </xdr:from>
    <xdr:to>
      <xdr:col>9</xdr:col>
      <xdr:colOff>461013</xdr:colOff>
      <xdr:row>7</xdr:row>
      <xdr:rowOff>180975</xdr:rowOff>
    </xdr:to>
    <xdr:cxnSp macro="">
      <xdr:nvCxnSpPr>
        <xdr:cNvPr id="4" name="Gekrümmte Verbindu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rot="16200000" flipH="1">
          <a:off x="8360095" y="1164908"/>
          <a:ext cx="1560195" cy="15240"/>
        </a:xfrm>
        <a:prstGeom prst="curvedConnector3">
          <a:avLst/>
        </a:prstGeom>
        <a:ln w="69850">
          <a:solidFill>
            <a:srgbClr val="FFC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0</xdr:row>
          <xdr:rowOff>57150</xdr:rowOff>
        </xdr:from>
        <xdr:to>
          <xdr:col>7</xdr:col>
          <xdr:colOff>304800</xdr:colOff>
          <xdr:row>0</xdr:row>
          <xdr:rowOff>276225</xdr:rowOff>
        </xdr:to>
        <xdr:sp macro="" textlink="">
          <xdr:nvSpPr>
            <xdr:cNvPr id="6145" name="ScrollBar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</xdr:row>
          <xdr:rowOff>47625</xdr:rowOff>
        </xdr:from>
        <xdr:to>
          <xdr:col>6</xdr:col>
          <xdr:colOff>828675</xdr:colOff>
          <xdr:row>3</xdr:row>
          <xdr:rowOff>0</xdr:rowOff>
        </xdr:to>
        <xdr:sp macro="" textlink="">
          <xdr:nvSpPr>
            <xdr:cNvPr id="6146" name="ScrollBar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0</xdr:row>
          <xdr:rowOff>57150</xdr:rowOff>
        </xdr:from>
        <xdr:to>
          <xdr:col>7</xdr:col>
          <xdr:colOff>304800</xdr:colOff>
          <xdr:row>0</xdr:row>
          <xdr:rowOff>276225</xdr:rowOff>
        </xdr:to>
        <xdr:sp macro="" textlink="">
          <xdr:nvSpPr>
            <xdr:cNvPr id="7169" name="ScrollBar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</xdr:row>
          <xdr:rowOff>47625</xdr:rowOff>
        </xdr:from>
        <xdr:to>
          <xdr:col>6</xdr:col>
          <xdr:colOff>828675</xdr:colOff>
          <xdr:row>3</xdr:row>
          <xdr:rowOff>0</xdr:rowOff>
        </xdr:to>
        <xdr:sp macro="" textlink="">
          <xdr:nvSpPr>
            <xdr:cNvPr id="7170" name="ScrollBar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openxmlformats.org/officeDocument/2006/relationships/image" Target="../media/image2.emf"/><Relationship Id="rId5" Type="http://schemas.openxmlformats.org/officeDocument/2006/relationships/control" Target="../activeX/activeX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H19"/>
  <sheetViews>
    <sheetView showGridLines="0" topLeftCell="B1" workbookViewId="0">
      <selection activeCell="C5" sqref="C5:G5"/>
    </sheetView>
  </sheetViews>
  <sheetFormatPr baseColWidth="10" defaultRowHeight="14.25" x14ac:dyDescent="0.2"/>
  <cols>
    <col min="3" max="3" width="29.75" bestFit="1" customWidth="1"/>
  </cols>
  <sheetData>
    <row r="1" spans="1:8" x14ac:dyDescent="0.2">
      <c r="A1" s="3" t="s">
        <v>2</v>
      </c>
      <c r="B1" s="2">
        <v>0.08</v>
      </c>
    </row>
    <row r="5" spans="1:8" ht="36.6" customHeight="1" thickBot="1" x14ac:dyDescent="0.25">
      <c r="C5" s="6"/>
      <c r="D5" s="7">
        <v>0</v>
      </c>
      <c r="E5" s="7">
        <v>1</v>
      </c>
      <c r="F5" s="7">
        <v>2</v>
      </c>
      <c r="G5" s="7">
        <v>3</v>
      </c>
      <c r="H5" s="7">
        <v>4</v>
      </c>
    </row>
    <row r="6" spans="1:8" ht="36.6" customHeight="1" thickBot="1" x14ac:dyDescent="0.25">
      <c r="C6" s="16" t="s">
        <v>0</v>
      </c>
      <c r="D6" s="17">
        <v>-2000</v>
      </c>
      <c r="E6" s="17">
        <v>600</v>
      </c>
      <c r="F6" s="17">
        <v>700</v>
      </c>
      <c r="G6" s="17">
        <v>800</v>
      </c>
      <c r="H6" s="17">
        <v>900</v>
      </c>
    </row>
    <row r="7" spans="1:8" ht="15" thickTop="1" x14ac:dyDescent="0.2">
      <c r="C7" s="18"/>
      <c r="D7" s="19"/>
      <c r="E7" s="19"/>
      <c r="F7" s="19"/>
      <c r="G7" s="19"/>
      <c r="H7" s="19"/>
    </row>
    <row r="8" spans="1:8" ht="36.6" customHeight="1" thickBot="1" x14ac:dyDescent="0.3">
      <c r="C8" s="13" t="s">
        <v>1</v>
      </c>
      <c r="D8" s="14">
        <f>D6+NPV($B$1,E6:H6)</f>
        <v>452.28539009974747</v>
      </c>
      <c r="E8" s="8"/>
      <c r="F8" s="8"/>
      <c r="G8" s="8"/>
      <c r="H8" s="8"/>
    </row>
    <row r="9" spans="1:8" ht="36.6" customHeight="1" thickTop="1" x14ac:dyDescent="0.2"/>
    <row r="10" spans="1:8" ht="36.6" customHeight="1" thickBot="1" x14ac:dyDescent="0.25">
      <c r="C10" s="6"/>
      <c r="D10" s="7">
        <v>0</v>
      </c>
      <c r="E10" s="7">
        <v>1</v>
      </c>
      <c r="F10" s="7">
        <v>2</v>
      </c>
      <c r="G10" s="7">
        <v>3</v>
      </c>
      <c r="H10" s="7">
        <v>4</v>
      </c>
    </row>
    <row r="11" spans="1:8" ht="36.6" customHeight="1" x14ac:dyDescent="0.2">
      <c r="C11" t="s">
        <v>0</v>
      </c>
      <c r="D11" s="12">
        <v>-2000</v>
      </c>
      <c r="E11" s="12">
        <v>600</v>
      </c>
      <c r="F11" s="12">
        <v>700</v>
      </c>
      <c r="G11" s="12">
        <v>800</v>
      </c>
      <c r="H11" s="12">
        <v>900</v>
      </c>
    </row>
    <row r="12" spans="1:8" ht="36.6" customHeight="1" x14ac:dyDescent="0.2">
      <c r="C12" t="s">
        <v>3</v>
      </c>
      <c r="D12" s="12"/>
      <c r="E12" s="12">
        <f>-D11/4</f>
        <v>500</v>
      </c>
      <c r="F12" s="12">
        <f>E12</f>
        <v>500</v>
      </c>
      <c r="G12" s="12">
        <f>F12</f>
        <v>500</v>
      </c>
      <c r="H12" s="12">
        <f>G12</f>
        <v>500</v>
      </c>
    </row>
    <row r="13" spans="1:8" ht="36.6" customHeight="1" x14ac:dyDescent="0.2">
      <c r="C13" t="s">
        <v>4</v>
      </c>
      <c r="D13" s="12"/>
      <c r="E13" s="12">
        <f>E11-E12</f>
        <v>100</v>
      </c>
      <c r="F13" s="12">
        <f t="shared" ref="F13:H13" si="0">F11-F12</f>
        <v>200</v>
      </c>
      <c r="G13" s="12">
        <f t="shared" si="0"/>
        <v>300</v>
      </c>
      <c r="H13" s="12">
        <f t="shared" si="0"/>
        <v>400</v>
      </c>
    </row>
    <row r="14" spans="1:8" ht="36.6" customHeight="1" x14ac:dyDescent="0.2">
      <c r="C14" t="s">
        <v>5</v>
      </c>
      <c r="D14" s="12">
        <v>2000</v>
      </c>
      <c r="E14" s="12">
        <f>D14-E12</f>
        <v>1500</v>
      </c>
      <c r="F14" s="12">
        <f t="shared" ref="F14:H14" si="1">E14-F12</f>
        <v>1000</v>
      </c>
      <c r="G14" s="12">
        <f t="shared" si="1"/>
        <v>500</v>
      </c>
      <c r="H14" s="12">
        <f t="shared" si="1"/>
        <v>0</v>
      </c>
    </row>
    <row r="15" spans="1:8" ht="36.6" customHeight="1" x14ac:dyDescent="0.2">
      <c r="C15" t="s">
        <v>6</v>
      </c>
      <c r="D15" s="12"/>
      <c r="E15" s="12">
        <f>D14*$B$1</f>
        <v>160</v>
      </c>
      <c r="F15" s="12">
        <f t="shared" ref="F15:H15" si="2">E14*$B$1</f>
        <v>120</v>
      </c>
      <c r="G15" s="12">
        <f t="shared" si="2"/>
        <v>80</v>
      </c>
      <c r="H15" s="12">
        <f t="shared" si="2"/>
        <v>40</v>
      </c>
    </row>
    <row r="16" spans="1:8" ht="36.6" customHeight="1" thickBot="1" x14ac:dyDescent="0.3">
      <c r="C16" s="13" t="s">
        <v>7</v>
      </c>
      <c r="D16" s="15"/>
      <c r="E16" s="15">
        <f>E13-E15</f>
        <v>-60</v>
      </c>
      <c r="F16" s="15">
        <f t="shared" ref="F16:H16" si="3">F13-F15</f>
        <v>80</v>
      </c>
      <c r="G16" s="15">
        <f t="shared" si="3"/>
        <v>220</v>
      </c>
      <c r="H16" s="15">
        <f t="shared" si="3"/>
        <v>360</v>
      </c>
    </row>
    <row r="17" spans="3:4" ht="15" thickTop="1" x14ac:dyDescent="0.2"/>
    <row r="18" spans="3:4" ht="36.6" customHeight="1" thickBot="1" x14ac:dyDescent="0.3">
      <c r="C18" s="13" t="s">
        <v>8</v>
      </c>
      <c r="D18" s="14">
        <f>NPV(B1,E16:H16)</f>
        <v>452.28539009974753</v>
      </c>
    </row>
    <row r="19" spans="3:4" ht="15" thickTop="1" x14ac:dyDescent="0.2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F27"/>
  <sheetViews>
    <sheetView showGridLines="0" tabSelected="1" workbookViewId="0">
      <selection activeCell="E18" sqref="E18"/>
    </sheetView>
  </sheetViews>
  <sheetFormatPr baseColWidth="10" defaultRowHeight="14.25" x14ac:dyDescent="0.2"/>
  <cols>
    <col min="2" max="2" width="24" customWidth="1"/>
  </cols>
  <sheetData>
    <row r="1" spans="1:6" x14ac:dyDescent="0.2">
      <c r="A1" t="s">
        <v>2</v>
      </c>
      <c r="B1" s="1">
        <v>0.1</v>
      </c>
    </row>
    <row r="2" spans="1:6" x14ac:dyDescent="0.2">
      <c r="B2" t="s">
        <v>14</v>
      </c>
    </row>
    <row r="3" spans="1:6" ht="18.600000000000001" customHeight="1" thickBot="1" x14ac:dyDescent="0.25">
      <c r="B3" s="6"/>
      <c r="C3" s="7">
        <v>0</v>
      </c>
      <c r="D3" s="7">
        <v>1</v>
      </c>
      <c r="E3" s="7">
        <v>2</v>
      </c>
      <c r="F3" s="7">
        <v>3</v>
      </c>
    </row>
    <row r="4" spans="1:6" ht="18.600000000000001" customHeight="1" x14ac:dyDescent="0.2">
      <c r="B4" t="s">
        <v>9</v>
      </c>
      <c r="C4">
        <v>-1000</v>
      </c>
      <c r="D4">
        <v>500</v>
      </c>
      <c r="E4">
        <v>500</v>
      </c>
      <c r="F4">
        <v>500</v>
      </c>
    </row>
    <row r="5" spans="1:6" ht="18.600000000000001" customHeight="1" x14ac:dyDescent="0.2"/>
    <row r="6" spans="1:6" ht="18.600000000000001" customHeight="1" x14ac:dyDescent="0.25">
      <c r="B6" s="5" t="s">
        <v>1</v>
      </c>
      <c r="C6" s="21">
        <f>C4+NPV(B1,D4:F4)</f>
        <v>243.42599549211104</v>
      </c>
    </row>
    <row r="7" spans="1:6" ht="18.600000000000001" customHeight="1" x14ac:dyDescent="0.25">
      <c r="B7" s="30" t="s">
        <v>11</v>
      </c>
      <c r="C7" s="31">
        <f>C6/((((1+B1)^3)-1)/(((1+B1)^3)*B1))</f>
        <v>97.885196374622211</v>
      </c>
      <c r="D7" s="32"/>
    </row>
    <row r="8" spans="1:6" ht="15" x14ac:dyDescent="0.25">
      <c r="B8" s="22" t="s">
        <v>13</v>
      </c>
      <c r="C8" s="23">
        <f>C6/((((1+B1)^2)-1)/(((1+B1)^2)*B1))</f>
        <v>140.25974025974008</v>
      </c>
      <c r="D8" s="24"/>
    </row>
    <row r="9" spans="1:6" ht="15" x14ac:dyDescent="0.25">
      <c r="B9" s="5"/>
      <c r="C9" s="10"/>
    </row>
    <row r="10" spans="1:6" ht="15" hidden="1" x14ac:dyDescent="0.25">
      <c r="B10" s="22" t="s">
        <v>12</v>
      </c>
      <c r="C10" s="23"/>
      <c r="D10" s="24"/>
      <c r="E10" s="24"/>
      <c r="F10" s="24"/>
    </row>
    <row r="11" spans="1:6" hidden="1" x14ac:dyDescent="0.2">
      <c r="B11" s="24" t="s">
        <v>9</v>
      </c>
      <c r="C11" s="24">
        <v>-1000</v>
      </c>
      <c r="D11" s="24">
        <v>500</v>
      </c>
      <c r="E11" s="24">
        <v>500</v>
      </c>
      <c r="F11" s="24">
        <v>500</v>
      </c>
    </row>
    <row r="12" spans="1:6" ht="15" hidden="1" x14ac:dyDescent="0.25">
      <c r="B12" s="22"/>
      <c r="C12" s="24"/>
      <c r="D12" s="25">
        <f>-C7</f>
        <v>-97.885196374622211</v>
      </c>
      <c r="E12" s="25">
        <f>D12</f>
        <v>-97.885196374622211</v>
      </c>
      <c r="F12" s="25">
        <f>E12</f>
        <v>-97.885196374622211</v>
      </c>
    </row>
    <row r="13" spans="1:6" ht="15.75" hidden="1" thickBot="1" x14ac:dyDescent="0.3">
      <c r="B13" s="22"/>
      <c r="C13" s="26">
        <f>C11+C12</f>
        <v>-1000</v>
      </c>
      <c r="D13" s="27">
        <f t="shared" ref="D13:F13" si="0">D11+D12</f>
        <v>402.11480362537782</v>
      </c>
      <c r="E13" s="27">
        <f t="shared" si="0"/>
        <v>402.11480362537782</v>
      </c>
      <c r="F13" s="27">
        <f t="shared" si="0"/>
        <v>402.11480362537782</v>
      </c>
    </row>
    <row r="14" spans="1:6" ht="15.75" hidden="1" thickTop="1" x14ac:dyDescent="0.25">
      <c r="B14" s="22" t="s">
        <v>1</v>
      </c>
      <c r="C14" s="29">
        <f>C13+NPV(B1,D13:F13)</f>
        <v>0</v>
      </c>
      <c r="D14" s="24"/>
      <c r="E14" s="24"/>
      <c r="F14" s="24"/>
    </row>
    <row r="16" spans="1:6" ht="15" thickBot="1" x14ac:dyDescent="0.25">
      <c r="B16" s="6"/>
      <c r="C16" s="7">
        <v>0</v>
      </c>
      <c r="D16" s="7">
        <v>1</v>
      </c>
      <c r="E16" s="7">
        <v>2</v>
      </c>
      <c r="F16" s="7">
        <v>3</v>
      </c>
    </row>
    <row r="17" spans="2:6" ht="18.600000000000001" customHeight="1" x14ac:dyDescent="0.2">
      <c r="B17" t="s">
        <v>10</v>
      </c>
      <c r="C17">
        <v>-850</v>
      </c>
      <c r="D17">
        <v>450</v>
      </c>
      <c r="E17" s="38">
        <v>780</v>
      </c>
    </row>
    <row r="18" spans="2:6" ht="18.600000000000001" customHeight="1" x14ac:dyDescent="0.2"/>
    <row r="19" spans="2:6" ht="15" x14ac:dyDescent="0.25">
      <c r="B19" s="5" t="s">
        <v>1</v>
      </c>
      <c r="C19" s="21">
        <f>C17+NPV(B1,D17:F17)</f>
        <v>203.71900826446267</v>
      </c>
    </row>
    <row r="20" spans="2:6" ht="15" x14ac:dyDescent="0.25">
      <c r="B20" s="30" t="s">
        <v>11</v>
      </c>
      <c r="C20" s="31">
        <f>C19/((((1+B1)^3)-1)/(((1+B1)^3)*B1))</f>
        <v>81.918429003021018</v>
      </c>
      <c r="D20" s="32"/>
    </row>
    <row r="21" spans="2:6" ht="15" x14ac:dyDescent="0.25">
      <c r="B21" s="22" t="s">
        <v>13</v>
      </c>
      <c r="C21" s="23">
        <f>C19/((((1+B1)^2)-1)/(((1+B1)^2)*B1))</f>
        <v>117.38095238095222</v>
      </c>
      <c r="D21" s="24"/>
    </row>
    <row r="23" spans="2:6" ht="15" hidden="1" x14ac:dyDescent="0.25">
      <c r="B23" s="22" t="s">
        <v>12</v>
      </c>
      <c r="C23" s="23"/>
      <c r="D23" s="24"/>
      <c r="E23" s="24"/>
      <c r="F23" s="24"/>
    </row>
    <row r="24" spans="2:6" hidden="1" x14ac:dyDescent="0.2">
      <c r="B24" s="24" t="s">
        <v>9</v>
      </c>
      <c r="C24" s="24">
        <v>-850</v>
      </c>
      <c r="D24" s="24">
        <v>450</v>
      </c>
      <c r="E24" s="24">
        <v>780</v>
      </c>
      <c r="F24" s="24"/>
    </row>
    <row r="25" spans="2:6" ht="15" hidden="1" x14ac:dyDescent="0.25">
      <c r="B25" s="22"/>
      <c r="C25" s="24"/>
      <c r="D25" s="25">
        <f>-C20</f>
        <v>-81.918429003021018</v>
      </c>
      <c r="E25" s="25">
        <f>D25</f>
        <v>-81.918429003021018</v>
      </c>
      <c r="F25" s="25">
        <f>E25</f>
        <v>-81.918429003021018</v>
      </c>
    </row>
    <row r="26" spans="2:6" ht="15.75" hidden="1" thickBot="1" x14ac:dyDescent="0.3">
      <c r="B26" s="22"/>
      <c r="C26" s="26">
        <f>C24+C25</f>
        <v>-850</v>
      </c>
      <c r="D26" s="27">
        <f t="shared" ref="D26" si="1">D24+D25</f>
        <v>368.081570996979</v>
      </c>
      <c r="E26" s="27">
        <f t="shared" ref="E26" si="2">E24+E25</f>
        <v>698.08157099697894</v>
      </c>
      <c r="F26" s="27">
        <f t="shared" ref="F26" si="3">F24+F25</f>
        <v>-81.918429003021018</v>
      </c>
    </row>
    <row r="27" spans="2:6" ht="15" hidden="1" thickTop="1" x14ac:dyDescent="0.2">
      <c r="B27" s="24" t="s">
        <v>1</v>
      </c>
      <c r="C27" s="28">
        <f>C26+NPV(B1,D26:F26)</f>
        <v>0</v>
      </c>
      <c r="D27" s="24"/>
      <c r="E27" s="24"/>
      <c r="F27" s="24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I19"/>
  <sheetViews>
    <sheetView showGridLines="0" topLeftCell="B1" zoomScale="80" zoomScaleNormal="80" workbookViewId="0">
      <selection activeCell="I20" sqref="I20"/>
    </sheetView>
  </sheetViews>
  <sheetFormatPr baseColWidth="10" defaultRowHeight="14.25" x14ac:dyDescent="0.2"/>
  <cols>
    <col min="2" max="2" width="29" customWidth="1"/>
    <col min="9" max="9" width="11.375" bestFit="1" customWidth="1"/>
  </cols>
  <sheetData>
    <row r="1" spans="1:9" x14ac:dyDescent="0.2">
      <c r="A1" t="s">
        <v>2</v>
      </c>
      <c r="B1" s="1">
        <v>0.1</v>
      </c>
    </row>
    <row r="2" spans="1:9" x14ac:dyDescent="0.2">
      <c r="B2" t="s">
        <v>15</v>
      </c>
    </row>
    <row r="3" spans="1:9" ht="18.600000000000001" customHeight="1" thickBot="1" x14ac:dyDescent="0.25">
      <c r="B3" s="6"/>
      <c r="C3" s="7">
        <v>0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</row>
    <row r="4" spans="1:9" ht="18.600000000000001" customHeight="1" x14ac:dyDescent="0.2">
      <c r="B4" t="s">
        <v>9</v>
      </c>
      <c r="C4">
        <v>-1000</v>
      </c>
      <c r="D4">
        <v>500</v>
      </c>
      <c r="E4">
        <v>500</v>
      </c>
      <c r="F4">
        <v>500</v>
      </c>
    </row>
    <row r="5" spans="1:9" ht="18.600000000000001" customHeight="1" x14ac:dyDescent="0.2">
      <c r="B5" t="s">
        <v>16</v>
      </c>
      <c r="F5">
        <v>-1000</v>
      </c>
      <c r="G5">
        <v>500</v>
      </c>
      <c r="H5">
        <v>500</v>
      </c>
      <c r="I5">
        <v>500</v>
      </c>
    </row>
    <row r="6" spans="1:9" ht="18.600000000000001" customHeight="1" thickBot="1" x14ac:dyDescent="0.25">
      <c r="B6" s="33" t="s">
        <v>17</v>
      </c>
      <c r="C6" s="33">
        <f>+C4+C5</f>
        <v>-1000</v>
      </c>
      <c r="D6" s="33">
        <f t="shared" ref="D6:I6" si="0">+D4+D5</f>
        <v>500</v>
      </c>
      <c r="E6" s="33">
        <f t="shared" si="0"/>
        <v>500</v>
      </c>
      <c r="F6" s="33">
        <f t="shared" si="0"/>
        <v>-500</v>
      </c>
      <c r="G6" s="33">
        <f t="shared" si="0"/>
        <v>500</v>
      </c>
      <c r="H6" s="33">
        <f t="shared" si="0"/>
        <v>500</v>
      </c>
      <c r="I6" s="33">
        <f t="shared" si="0"/>
        <v>500</v>
      </c>
    </row>
    <row r="7" spans="1:9" ht="18.600000000000001" customHeight="1" thickTop="1" x14ac:dyDescent="0.2"/>
    <row r="8" spans="1:9" ht="19.149999999999999" customHeight="1" x14ac:dyDescent="0.25">
      <c r="B8" s="34" t="s">
        <v>23</v>
      </c>
      <c r="C8" s="35">
        <f>C6+NPV(B1,D6:I6)</f>
        <v>426.31554882953469</v>
      </c>
      <c r="D8" s="36"/>
      <c r="E8" s="5" t="s">
        <v>25</v>
      </c>
      <c r="I8" s="9">
        <f>C9*(((((1+B1)^12)-1))/(((1+B1)^12)*B1))</f>
        <v>666.95956212037549</v>
      </c>
    </row>
    <row r="9" spans="1:9" ht="19.149999999999999" customHeight="1" x14ac:dyDescent="0.25">
      <c r="B9" s="34" t="s">
        <v>24</v>
      </c>
      <c r="C9" s="35">
        <f>-PMT($B$1,6,C8)</f>
        <v>97.885196374622296</v>
      </c>
      <c r="D9" s="34"/>
    </row>
    <row r="10" spans="1:9" ht="14.45" customHeight="1" x14ac:dyDescent="0.25">
      <c r="B10" s="34"/>
      <c r="C10" s="37"/>
      <c r="D10" s="34"/>
    </row>
    <row r="11" spans="1:9" ht="14.45" customHeight="1" x14ac:dyDescent="0.25">
      <c r="B11" s="34"/>
      <c r="C11" s="37"/>
      <c r="D11" s="34"/>
    </row>
    <row r="12" spans="1:9" ht="15" thickBot="1" x14ac:dyDescent="0.25">
      <c r="B12" s="6"/>
      <c r="C12" s="7">
        <v>0</v>
      </c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7">
        <v>6</v>
      </c>
    </row>
    <row r="13" spans="1:9" ht="18.600000000000001" customHeight="1" x14ac:dyDescent="0.2">
      <c r="B13" t="s">
        <v>10</v>
      </c>
      <c r="C13">
        <v>-850</v>
      </c>
      <c r="D13">
        <v>450</v>
      </c>
      <c r="E13">
        <v>780</v>
      </c>
    </row>
    <row r="14" spans="1:9" ht="18.600000000000001" customHeight="1" x14ac:dyDescent="0.2">
      <c r="B14" t="s">
        <v>18</v>
      </c>
      <c r="E14">
        <v>-850</v>
      </c>
      <c r="F14">
        <v>450</v>
      </c>
      <c r="G14">
        <v>780</v>
      </c>
    </row>
    <row r="15" spans="1:9" ht="18.600000000000001" customHeight="1" x14ac:dyDescent="0.2">
      <c r="B15" t="s">
        <v>19</v>
      </c>
      <c r="G15">
        <v>-850</v>
      </c>
      <c r="H15">
        <v>450</v>
      </c>
      <c r="I15">
        <v>780</v>
      </c>
    </row>
    <row r="16" spans="1:9" ht="18.600000000000001" customHeight="1" thickBot="1" x14ac:dyDescent="0.25">
      <c r="B16" s="33" t="s">
        <v>20</v>
      </c>
      <c r="C16" s="33">
        <f>+C14+C15+C13</f>
        <v>-850</v>
      </c>
      <c r="D16" s="33">
        <f t="shared" ref="D16:I16" si="1">+D14+D15+D13</f>
        <v>450</v>
      </c>
      <c r="E16" s="33">
        <f t="shared" si="1"/>
        <v>-70</v>
      </c>
      <c r="F16" s="33">
        <f t="shared" si="1"/>
        <v>450</v>
      </c>
      <c r="G16" s="33">
        <f t="shared" si="1"/>
        <v>-70</v>
      </c>
      <c r="H16" s="33">
        <f t="shared" si="1"/>
        <v>450</v>
      </c>
      <c r="I16" s="33">
        <f t="shared" si="1"/>
        <v>780</v>
      </c>
    </row>
    <row r="17" spans="2:9" ht="15.75" thickTop="1" x14ac:dyDescent="0.25">
      <c r="B17" s="5"/>
      <c r="C17" s="21"/>
    </row>
    <row r="18" spans="2:9" ht="18.600000000000001" customHeight="1" x14ac:dyDescent="0.25">
      <c r="B18" s="34" t="s">
        <v>21</v>
      </c>
      <c r="C18" s="35">
        <f>C16+NPV(B1,D16:I16)</f>
        <v>511.22464877020843</v>
      </c>
      <c r="D18" s="34"/>
      <c r="E18" s="5" t="s">
        <v>25</v>
      </c>
      <c r="I18" s="9">
        <f>C19*(((((1+B1)^12)-1))/(((1+B1)^12)*B1))</f>
        <v>799.79763540189026</v>
      </c>
    </row>
    <row r="19" spans="2:9" ht="18.600000000000001" customHeight="1" x14ac:dyDescent="0.25">
      <c r="B19" s="34" t="s">
        <v>22</v>
      </c>
      <c r="C19" s="35">
        <f>-PMT($B$1,6,C18)</f>
        <v>117.38095238095229</v>
      </c>
      <c r="D19" s="34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O17"/>
  <sheetViews>
    <sheetView showGridLines="0" zoomScale="80" zoomScaleNormal="80" workbookViewId="0">
      <selection activeCell="C18" sqref="C18"/>
    </sheetView>
  </sheetViews>
  <sheetFormatPr baseColWidth="10" defaultRowHeight="14.25" x14ac:dyDescent="0.2"/>
  <cols>
    <col min="2" max="2" width="29" customWidth="1"/>
    <col min="9" max="9" width="11.375" bestFit="1" customWidth="1"/>
  </cols>
  <sheetData>
    <row r="1" spans="1:15" ht="22.9" customHeight="1" x14ac:dyDescent="0.25">
      <c r="A1" t="s">
        <v>2</v>
      </c>
      <c r="B1" s="41" t="s">
        <v>27</v>
      </c>
      <c r="C1" s="44">
        <f>D1/5000</f>
        <v>5.04E-2</v>
      </c>
      <c r="D1">
        <v>252</v>
      </c>
    </row>
    <row r="2" spans="1:15" ht="22.9" customHeight="1" x14ac:dyDescent="0.25">
      <c r="B2" s="20" t="s">
        <v>28</v>
      </c>
      <c r="C2" s="42">
        <v>0.25</v>
      </c>
    </row>
    <row r="3" spans="1:15" ht="22.9" customHeight="1" x14ac:dyDescent="0.25">
      <c r="B3" s="20" t="s">
        <v>29</v>
      </c>
      <c r="C3" s="43">
        <f>D3/5000</f>
        <v>0</v>
      </c>
      <c r="D3">
        <v>0</v>
      </c>
    </row>
    <row r="4" spans="1:15" x14ac:dyDescent="0.2">
      <c r="B4" s="3"/>
    </row>
    <row r="5" spans="1:15" ht="18.600000000000001" customHeight="1" thickBot="1" x14ac:dyDescent="0.25">
      <c r="B5" s="6"/>
      <c r="C5" s="7">
        <v>0</v>
      </c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</row>
    <row r="6" spans="1:15" ht="18.600000000000001" customHeight="1" x14ac:dyDescent="0.2">
      <c r="B6" t="s">
        <v>26</v>
      </c>
      <c r="C6" s="11">
        <v>-280</v>
      </c>
      <c r="D6" s="11">
        <f>-$B$7*C2</f>
        <v>-37.5</v>
      </c>
      <c r="E6" s="11">
        <f>D6*(1+$C$3)</f>
        <v>-37.5</v>
      </c>
      <c r="F6" s="11">
        <f t="shared" ref="F6:O6" si="0">E6*(1+$C$3)</f>
        <v>-37.5</v>
      </c>
      <c r="G6" s="11">
        <f t="shared" si="0"/>
        <v>-37.5</v>
      </c>
      <c r="H6" s="11">
        <f t="shared" si="0"/>
        <v>-37.5</v>
      </c>
      <c r="I6" s="11">
        <f t="shared" si="0"/>
        <v>-37.5</v>
      </c>
      <c r="J6" s="11">
        <f t="shared" si="0"/>
        <v>-37.5</v>
      </c>
      <c r="K6" s="11">
        <f t="shared" si="0"/>
        <v>-37.5</v>
      </c>
      <c r="L6" s="11">
        <f t="shared" si="0"/>
        <v>-37.5</v>
      </c>
      <c r="M6" s="11">
        <f t="shared" si="0"/>
        <v>-37.5</v>
      </c>
      <c r="N6" s="11">
        <f t="shared" si="0"/>
        <v>-37.5</v>
      </c>
      <c r="O6" s="11">
        <f t="shared" si="0"/>
        <v>-37.5</v>
      </c>
    </row>
    <row r="7" spans="1:15" x14ac:dyDescent="0.2">
      <c r="B7" s="39">
        <v>150</v>
      </c>
    </row>
    <row r="8" spans="1:15" ht="15" x14ac:dyDescent="0.25">
      <c r="B8" s="20" t="s">
        <v>30</v>
      </c>
      <c r="C8" s="40">
        <f>C6+NPV(C1,D6:O6)</f>
        <v>-611.62338708874267</v>
      </c>
    </row>
    <row r="9" spans="1:15" ht="15" x14ac:dyDescent="0.25">
      <c r="B9" s="20" t="s">
        <v>32</v>
      </c>
      <c r="C9" s="40">
        <f>-PMT(C1,12,C8)</f>
        <v>-69.162423124549406</v>
      </c>
    </row>
    <row r="11" spans="1:15" x14ac:dyDescent="0.2">
      <c r="B11" t="s">
        <v>26</v>
      </c>
      <c r="C11" s="11">
        <v>-490</v>
      </c>
      <c r="D11" s="11">
        <f>-B12*C2</f>
        <v>-21.25</v>
      </c>
      <c r="E11" s="11">
        <f>D11*(1+$C$3)</f>
        <v>-21.25</v>
      </c>
      <c r="F11" s="11">
        <f t="shared" ref="F11:O11" si="1">E11*(1+$C$3)</f>
        <v>-21.25</v>
      </c>
      <c r="G11" s="11">
        <f t="shared" si="1"/>
        <v>-21.25</v>
      </c>
      <c r="H11" s="11">
        <f t="shared" si="1"/>
        <v>-21.25</v>
      </c>
      <c r="I11" s="11">
        <f t="shared" si="1"/>
        <v>-21.25</v>
      </c>
      <c r="J11" s="11">
        <f t="shared" si="1"/>
        <v>-21.25</v>
      </c>
      <c r="K11" s="11">
        <f t="shared" si="1"/>
        <v>-21.25</v>
      </c>
      <c r="L11" s="11">
        <f t="shared" si="1"/>
        <v>-21.25</v>
      </c>
      <c r="M11" s="11">
        <f t="shared" si="1"/>
        <v>-21.25</v>
      </c>
      <c r="N11" s="11">
        <f t="shared" si="1"/>
        <v>-21.25</v>
      </c>
      <c r="O11" s="11">
        <f t="shared" si="1"/>
        <v>-21.25</v>
      </c>
    </row>
    <row r="12" spans="1:15" x14ac:dyDescent="0.2">
      <c r="B12" s="39">
        <v>85</v>
      </c>
    </row>
    <row r="13" spans="1:15" ht="15" x14ac:dyDescent="0.25">
      <c r="B13" s="20" t="s">
        <v>30</v>
      </c>
      <c r="C13" s="40">
        <f>C11+NPV(C1,D11:O11)</f>
        <v>-677.9199193502875</v>
      </c>
    </row>
    <row r="14" spans="1:15" ht="15" x14ac:dyDescent="0.25">
      <c r="B14" s="20" t="s">
        <v>32</v>
      </c>
      <c r="C14" s="40">
        <f>-PMT(C1,12,C13)</f>
        <v>-76.659240467961439</v>
      </c>
    </row>
    <row r="16" spans="1:15" x14ac:dyDescent="0.2">
      <c r="B16" t="s">
        <v>31</v>
      </c>
      <c r="C16" s="4">
        <f>C8-C13</f>
        <v>66.296532261544826</v>
      </c>
    </row>
    <row r="17" spans="2:3" x14ac:dyDescent="0.2">
      <c r="B17" t="s">
        <v>33</v>
      </c>
      <c r="C17" s="4">
        <f>C9-C14</f>
        <v>7.4968173434120331</v>
      </c>
    </row>
  </sheetData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6145" r:id="rId3" name="ScrollBar1">
          <controlPr defaultSize="0" autoLine="0" linkedCell="D1" r:id="rId4">
            <anchor moveWithCells="1">
              <from>
                <xdr:col>3</xdr:col>
                <xdr:colOff>304800</xdr:colOff>
                <xdr:row>0</xdr:row>
                <xdr:rowOff>57150</xdr:rowOff>
              </from>
              <to>
                <xdr:col>7</xdr:col>
                <xdr:colOff>361950</xdr:colOff>
                <xdr:row>0</xdr:row>
                <xdr:rowOff>266700</xdr:rowOff>
              </to>
            </anchor>
          </controlPr>
        </control>
      </mc:Choice>
      <mc:Fallback>
        <control shapeId="6145" r:id="rId3" name="ScrollBar1"/>
      </mc:Fallback>
    </mc:AlternateContent>
    <mc:AlternateContent xmlns:mc="http://schemas.openxmlformats.org/markup-compatibility/2006">
      <mc:Choice Requires="x14">
        <control shapeId="6146" r:id="rId5" name="ScrollBar2">
          <controlPr defaultSize="0" autoLine="0" linkedCell="D3" r:id="rId6">
            <anchor moveWithCells="1">
              <from>
                <xdr:col>3</xdr:col>
                <xdr:colOff>295275</xdr:colOff>
                <xdr:row>2</xdr:row>
                <xdr:rowOff>47625</xdr:rowOff>
              </from>
              <to>
                <xdr:col>7</xdr:col>
                <xdr:colOff>38100</xdr:colOff>
                <xdr:row>3</xdr:row>
                <xdr:rowOff>9525</xdr:rowOff>
              </to>
            </anchor>
          </controlPr>
        </control>
      </mc:Choice>
      <mc:Fallback>
        <control shapeId="6146" r:id="rId5" name="ScrollBar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A1:O20"/>
  <sheetViews>
    <sheetView showGridLines="0" zoomScale="80" zoomScaleNormal="80" workbookViewId="0">
      <selection activeCell="C6" sqref="C6"/>
    </sheetView>
  </sheetViews>
  <sheetFormatPr baseColWidth="10" defaultRowHeight="14.25" x14ac:dyDescent="0.2"/>
  <cols>
    <col min="2" max="2" width="29" customWidth="1"/>
    <col min="9" max="9" width="11.375" bestFit="1" customWidth="1"/>
  </cols>
  <sheetData>
    <row r="1" spans="1:15" ht="22.9" customHeight="1" x14ac:dyDescent="0.25">
      <c r="A1" t="s">
        <v>2</v>
      </c>
      <c r="B1" s="41" t="s">
        <v>27</v>
      </c>
      <c r="C1" s="44">
        <f>D1/5000</f>
        <v>5.04E-2</v>
      </c>
      <c r="D1">
        <v>252</v>
      </c>
    </row>
    <row r="2" spans="1:15" ht="22.9" customHeight="1" x14ac:dyDescent="0.25">
      <c r="B2" s="20" t="s">
        <v>28</v>
      </c>
      <c r="C2" s="42">
        <v>0.25</v>
      </c>
    </row>
    <row r="3" spans="1:15" ht="22.9" customHeight="1" x14ac:dyDescent="0.25">
      <c r="B3" s="20" t="s">
        <v>29</v>
      </c>
      <c r="C3" s="43">
        <f>D3/5000</f>
        <v>0</v>
      </c>
      <c r="D3">
        <v>0</v>
      </c>
    </row>
    <row r="4" spans="1:15" x14ac:dyDescent="0.2">
      <c r="B4" s="3"/>
    </row>
    <row r="5" spans="1:15" ht="18.600000000000001" customHeight="1" thickBot="1" x14ac:dyDescent="0.25">
      <c r="B5" s="6"/>
      <c r="C5" s="7">
        <v>0</v>
      </c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</row>
    <row r="6" spans="1:15" ht="18.600000000000001" customHeight="1" x14ac:dyDescent="0.2">
      <c r="B6" t="s">
        <v>26</v>
      </c>
      <c r="C6" s="11"/>
      <c r="D6" s="11">
        <f>-$B$7*C2</f>
        <v>-37.5</v>
      </c>
      <c r="E6" s="11">
        <f>D6*(1+$C$3)</f>
        <v>-37.5</v>
      </c>
      <c r="F6" s="11">
        <f t="shared" ref="F6:H6" si="0">E6*(1+$C$3)</f>
        <v>-37.5</v>
      </c>
      <c r="G6" s="11">
        <f t="shared" si="0"/>
        <v>-37.5</v>
      </c>
      <c r="H6" s="11">
        <f t="shared" si="0"/>
        <v>-37.5</v>
      </c>
      <c r="I6" s="11"/>
      <c r="J6" s="11"/>
      <c r="K6" s="11"/>
      <c r="L6" s="11"/>
      <c r="M6" s="11"/>
      <c r="N6" s="11"/>
      <c r="O6" s="11"/>
    </row>
    <row r="7" spans="1:15" x14ac:dyDescent="0.2">
      <c r="B7" s="39">
        <v>150</v>
      </c>
    </row>
    <row r="8" spans="1:15" ht="15" x14ac:dyDescent="0.25">
      <c r="B8" s="20" t="s">
        <v>30</v>
      </c>
      <c r="C8" s="40">
        <f>C6+NPV(C1,D6:H6)</f>
        <v>-162.17601205698494</v>
      </c>
    </row>
    <row r="9" spans="1:15" ht="15" x14ac:dyDescent="0.25">
      <c r="B9" s="20" t="s">
        <v>32</v>
      </c>
      <c r="C9" s="40">
        <f>-PMT(C1,5,C8)</f>
        <v>-37.5</v>
      </c>
    </row>
    <row r="10" spans="1:15" ht="15" x14ac:dyDescent="0.25">
      <c r="B10" s="20"/>
      <c r="C10" s="40"/>
    </row>
    <row r="11" spans="1:15" ht="15" x14ac:dyDescent="0.25">
      <c r="B11" s="20"/>
      <c r="C11" s="40"/>
    </row>
    <row r="12" spans="1:15" ht="15" x14ac:dyDescent="0.25">
      <c r="B12" s="20"/>
      <c r="C12" s="40"/>
    </row>
    <row r="14" spans="1:15" x14ac:dyDescent="0.2">
      <c r="B14" t="s">
        <v>26</v>
      </c>
      <c r="C14" s="11">
        <v>-490</v>
      </c>
      <c r="D14" s="11">
        <f>-B15*C2</f>
        <v>-21.25</v>
      </c>
      <c r="E14" s="11">
        <f>D14*(1+$C$3)</f>
        <v>-21.25</v>
      </c>
      <c r="F14" s="11">
        <f t="shared" ref="F14:O14" si="1">E14*(1+$C$3)</f>
        <v>-21.25</v>
      </c>
      <c r="G14" s="11">
        <f t="shared" si="1"/>
        <v>-21.25</v>
      </c>
      <c r="H14" s="11">
        <f t="shared" si="1"/>
        <v>-21.25</v>
      </c>
      <c r="I14" s="11">
        <f t="shared" si="1"/>
        <v>-21.25</v>
      </c>
      <c r="J14" s="11">
        <f t="shared" si="1"/>
        <v>-21.25</v>
      </c>
      <c r="K14" s="11">
        <f t="shared" si="1"/>
        <v>-21.25</v>
      </c>
      <c r="L14" s="11">
        <f t="shared" si="1"/>
        <v>-21.25</v>
      </c>
      <c r="M14" s="11">
        <f t="shared" si="1"/>
        <v>-21.25</v>
      </c>
      <c r="N14" s="11">
        <f t="shared" si="1"/>
        <v>-21.25</v>
      </c>
      <c r="O14" s="11">
        <f t="shared" si="1"/>
        <v>-21.25</v>
      </c>
    </row>
    <row r="15" spans="1:15" x14ac:dyDescent="0.2">
      <c r="B15" s="39">
        <v>85</v>
      </c>
    </row>
    <row r="16" spans="1:15" ht="15" x14ac:dyDescent="0.25">
      <c r="B16" s="20" t="s">
        <v>30</v>
      </c>
      <c r="C16" s="40">
        <f>C14+NPV(C1,D14:O14)</f>
        <v>-677.9199193502875</v>
      </c>
    </row>
    <row r="17" spans="2:3" ht="15" x14ac:dyDescent="0.25">
      <c r="B17" s="20" t="s">
        <v>32</v>
      </c>
      <c r="C17" s="40">
        <f>-PMT(C1,12,C16)</f>
        <v>-76.659240467961439</v>
      </c>
    </row>
    <row r="19" spans="2:3" x14ac:dyDescent="0.2">
      <c r="B19" t="s">
        <v>31</v>
      </c>
      <c r="C19" s="4">
        <f>C8-C16</f>
        <v>515.74390729330253</v>
      </c>
    </row>
    <row r="20" spans="2:3" x14ac:dyDescent="0.2">
      <c r="B20" t="s">
        <v>33</v>
      </c>
      <c r="C20" s="4">
        <f>C9-C17</f>
        <v>39.159240467961439</v>
      </c>
    </row>
  </sheetData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7169" r:id="rId3" name="ScrollBar1">
          <controlPr defaultSize="0" autoLine="0" linkedCell="D1" r:id="rId4">
            <anchor moveWithCells="1">
              <from>
                <xdr:col>3</xdr:col>
                <xdr:colOff>304800</xdr:colOff>
                <xdr:row>0</xdr:row>
                <xdr:rowOff>57150</xdr:rowOff>
              </from>
              <to>
                <xdr:col>7</xdr:col>
                <xdr:colOff>361950</xdr:colOff>
                <xdr:row>0</xdr:row>
                <xdr:rowOff>266700</xdr:rowOff>
              </to>
            </anchor>
          </controlPr>
        </control>
      </mc:Choice>
      <mc:Fallback>
        <control shapeId="7169" r:id="rId3" name="ScrollBar1"/>
      </mc:Fallback>
    </mc:AlternateContent>
    <mc:AlternateContent xmlns:mc="http://schemas.openxmlformats.org/markup-compatibility/2006">
      <mc:Choice Requires="x14">
        <control shapeId="7170" r:id="rId5" name="ScrollBar2">
          <controlPr defaultSize="0" autoLine="0" linkedCell="D3" r:id="rId6">
            <anchor moveWithCells="1">
              <from>
                <xdr:col>3</xdr:col>
                <xdr:colOff>295275</xdr:colOff>
                <xdr:row>2</xdr:row>
                <xdr:rowOff>47625</xdr:rowOff>
              </from>
              <to>
                <xdr:col>7</xdr:col>
                <xdr:colOff>38100</xdr:colOff>
                <xdr:row>3</xdr:row>
                <xdr:rowOff>9525</xdr:rowOff>
              </to>
            </anchor>
          </controlPr>
        </control>
      </mc:Choice>
      <mc:Fallback>
        <control shapeId="7170" r:id="rId5" name="ScrollBar2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Tabelle1</vt:lpstr>
      <vt:lpstr>Einzelinvestition</vt:lpstr>
      <vt:lpstr>Dauerinvestition</vt:lpstr>
      <vt:lpstr>Kühlschrank</vt:lpstr>
      <vt:lpstr>Kühlschrank defekt</vt:lpstr>
      <vt:lpstr>Tabelle3</vt:lpstr>
    </vt:vector>
  </TitlesOfParts>
  <Company>HWR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Frank</dc:creator>
  <cp:lastModifiedBy>admin</cp:lastModifiedBy>
  <dcterms:created xsi:type="dcterms:W3CDTF">2018-12-17T07:51:27Z</dcterms:created>
  <dcterms:modified xsi:type="dcterms:W3CDTF">2019-01-08T20:02:41Z</dcterms:modified>
</cp:coreProperties>
</file>