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08" windowWidth="11556" windowHeight="6984"/>
  </bookViews>
  <sheets>
    <sheet name="DB" sheetId="1" r:id="rId1"/>
    <sheet name="DB mit Engpass" sheetId="4" r:id="rId2"/>
    <sheet name="GKV UKV" sheetId="2" r:id="rId3"/>
    <sheet name="Tabelle3" sheetId="3" r:id="rId4"/>
  </sheets>
  <calcPr calcId="145621"/>
</workbook>
</file>

<file path=xl/calcChain.xml><?xml version="1.0" encoding="utf-8"?>
<calcChain xmlns="http://schemas.openxmlformats.org/spreadsheetml/2006/main">
  <c r="E32" i="2" l="1"/>
  <c r="E36" i="2"/>
  <c r="E34" i="2"/>
  <c r="E33" i="2"/>
  <c r="E29" i="2"/>
  <c r="B34" i="2"/>
  <c r="B33" i="2"/>
  <c r="B30" i="2"/>
  <c r="F9" i="2"/>
  <c r="B29" i="2"/>
  <c r="E19" i="2"/>
  <c r="E22" i="2" s="1"/>
  <c r="E18" i="2"/>
  <c r="E15" i="2"/>
  <c r="B22" i="2"/>
  <c r="B20" i="2"/>
  <c r="B19" i="2"/>
  <c r="B16" i="2"/>
  <c r="B15" i="2"/>
  <c r="F8" i="2"/>
  <c r="B7" i="4"/>
  <c r="I7" i="4" s="1"/>
  <c r="I8" i="4"/>
  <c r="I9" i="4"/>
  <c r="G9" i="4"/>
  <c r="E10" i="4"/>
  <c r="E9" i="4"/>
  <c r="J9" i="4" s="1"/>
  <c r="E8" i="4"/>
  <c r="J8" i="4" s="1"/>
  <c r="E7" i="4"/>
  <c r="J7" i="4" s="1"/>
  <c r="F26" i="1"/>
  <c r="F30" i="1" s="1"/>
  <c r="F22" i="1"/>
  <c r="F23" i="1"/>
  <c r="F21" i="1"/>
  <c r="E22" i="1"/>
  <c r="E23" i="1"/>
  <c r="E24" i="1"/>
  <c r="E21" i="1"/>
  <c r="B36" i="2" l="1"/>
  <c r="G7" i="4"/>
  <c r="G8" i="4"/>
  <c r="I12" i="4"/>
  <c r="J12" i="4"/>
  <c r="J16" i="4" s="1"/>
</calcChain>
</file>

<file path=xl/sharedStrings.xml><?xml version="1.0" encoding="utf-8"?>
<sst xmlns="http://schemas.openxmlformats.org/spreadsheetml/2006/main" count="64" uniqueCount="36">
  <si>
    <t>Menge</t>
  </si>
  <si>
    <t>Preis</t>
  </si>
  <si>
    <t>Einzelkosten</t>
  </si>
  <si>
    <t>Produkt A</t>
  </si>
  <si>
    <t>Produkt B</t>
  </si>
  <si>
    <t>Produkt C</t>
  </si>
  <si>
    <t>Produkt D</t>
  </si>
  <si>
    <t>Stückdeckungsbeitrag =
Preis - Einzelkosten</t>
  </si>
  <si>
    <t>Deckungsbeitrag =
Stückdeckungsbeitrag x Menge</t>
  </si>
  <si>
    <t>Summe der Deckungsbeiträge</t>
  </si>
  <si>
    <t>fixe Kosten</t>
  </si>
  <si>
    <t>Gewinn / Verlust</t>
  </si>
  <si>
    <t>spez. dB = db / EPB</t>
  </si>
  <si>
    <t>Rangfolge</t>
  </si>
  <si>
    <t>Engpassbelastung, gesamt</t>
  </si>
  <si>
    <t>max. = 7.000</t>
  </si>
  <si>
    <t>Gesamtkosten- und Umsatzkostenverfahren</t>
  </si>
  <si>
    <t>Prod. Menge</t>
  </si>
  <si>
    <t>Absatz</t>
  </si>
  <si>
    <t>Herstellkosten (Lohn-EK, Fert-GK, Mat-EK, Mat-GK)</t>
  </si>
  <si>
    <t>Verwaltungskosten</t>
  </si>
  <si>
    <t>GKV; Lagerbestand nur mit HSK</t>
  </si>
  <si>
    <t>Herstellkosten pro Stück</t>
  </si>
  <si>
    <t>Umsatz</t>
  </si>
  <si>
    <t xml:space="preserve"> + Lagerbestandszugang</t>
  </si>
  <si>
    <t xml:space="preserve"> - Gesamtkosten</t>
  </si>
  <si>
    <t xml:space="preserve">    Herstellkosten</t>
  </si>
  <si>
    <t xml:space="preserve">    Verwaltungskosten</t>
  </si>
  <si>
    <t>Gewinn</t>
  </si>
  <si>
    <t>UKV; Lagerbestand nur mit HSK</t>
  </si>
  <si>
    <t>Umsatzkosten</t>
  </si>
  <si>
    <t>Herstellkosten des Umsatzes</t>
  </si>
  <si>
    <t xml:space="preserve"> = 80*500</t>
  </si>
  <si>
    <t>GKV; Lagerbestand mit HSK plus 1/2 Verwaltung</t>
  </si>
  <si>
    <t>Verwaltung zur Beertung des Lagerbestands</t>
  </si>
  <si>
    <t>Engpassbelastung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</si>
</sst>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5" formatCode="_-* #,##0\ _€_-;\-* #,##0\ _€_-;_-* &quot;-&quot;??\ _€_-;_-@_-"/>
    <numFmt numFmtId="166" formatCode="0.00&quot;Min/Stk.&quot;"/>
    <numFmt numFmtId="167" formatCode="0.00&quot; €/Min&quot;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trike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3" fontId="0" fillId="0" borderId="0" xfId="1" applyFont="1"/>
    <xf numFmtId="165" fontId="0" fillId="0" borderId="0" xfId="1" applyNumberFormat="1" applyFont="1"/>
    <xf numFmtId="43" fontId="0" fillId="0" borderId="0" xfId="0" applyNumberFormat="1"/>
    <xf numFmtId="2" fontId="0" fillId="0" borderId="0" xfId="0" applyNumberFormat="1"/>
    <xf numFmtId="0" fontId="0" fillId="2" borderId="0" xfId="0" applyFill="1"/>
    <xf numFmtId="43" fontId="0" fillId="2" borderId="0" xfId="1" applyFont="1" applyFill="1"/>
    <xf numFmtId="2" fontId="0" fillId="2" borderId="0" xfId="0" applyNumberFormat="1" applyFill="1"/>
    <xf numFmtId="165" fontId="3" fillId="2" borderId="0" xfId="1" applyNumberFormat="1" applyFont="1" applyFill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43" fontId="2" fillId="0" borderId="1" xfId="0" applyNumberFormat="1" applyFont="1" applyBorder="1"/>
    <xf numFmtId="43" fontId="2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5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5" fontId="3" fillId="2" borderId="0" xfId="1" applyNumberFormat="1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43" fontId="2" fillId="0" borderId="0" xfId="1" applyFon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5" fontId="2" fillId="0" borderId="0" xfId="1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65" fontId="0" fillId="0" borderId="0" xfId="0" applyNumberForma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0</xdr:row>
      <xdr:rowOff>144780</xdr:rowOff>
    </xdr:from>
    <xdr:to>
      <xdr:col>7</xdr:col>
      <xdr:colOff>584997</xdr:colOff>
      <xdr:row>17</xdr:row>
      <xdr:rowOff>7620</xdr:rowOff>
    </xdr:to>
    <xdr:pic>
      <xdr:nvPicPr>
        <xdr:cNvPr id="2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44780"/>
          <a:ext cx="6299997" cy="2842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 type="none" w="sm" len="sm"/>
              <a:tailEnd type="none" w="sm" len="sm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F31"/>
  <sheetViews>
    <sheetView showGridLines="0" tabSelected="1" topLeftCell="A20" zoomScale="90" zoomScaleNormal="90" workbookViewId="0">
      <selection activeCell="B28" sqref="B28"/>
    </sheetView>
  </sheetViews>
  <sheetFormatPr baseColWidth="10" defaultRowHeight="13.8" x14ac:dyDescent="0.25"/>
  <cols>
    <col min="5" max="5" width="22.3984375" customWidth="1"/>
    <col min="6" max="6" width="23.3984375" customWidth="1"/>
  </cols>
  <sheetData>
    <row r="20" spans="1:6" ht="41.4" x14ac:dyDescent="0.25">
      <c r="A20" s="9"/>
      <c r="B20" s="9" t="s">
        <v>0</v>
      </c>
      <c r="C20" s="9" t="s">
        <v>1</v>
      </c>
      <c r="D20" s="9" t="s">
        <v>2</v>
      </c>
      <c r="E20" s="10" t="s">
        <v>7</v>
      </c>
      <c r="F20" s="10" t="s">
        <v>8</v>
      </c>
    </row>
    <row r="21" spans="1:6" ht="45" customHeight="1" x14ac:dyDescent="0.25">
      <c r="A21" t="s">
        <v>3</v>
      </c>
      <c r="B21" s="2">
        <v>1000</v>
      </c>
      <c r="C21" s="1">
        <v>10</v>
      </c>
      <c r="D21" s="1">
        <v>3</v>
      </c>
      <c r="E21" s="4">
        <f>C21-D21</f>
        <v>7</v>
      </c>
      <c r="F21" s="3">
        <f>B21*E21</f>
        <v>7000</v>
      </c>
    </row>
    <row r="22" spans="1:6" ht="45" customHeight="1" x14ac:dyDescent="0.25">
      <c r="A22" t="s">
        <v>4</v>
      </c>
      <c r="B22" s="2">
        <v>3000</v>
      </c>
      <c r="C22" s="1">
        <v>9</v>
      </c>
      <c r="D22" s="1">
        <v>5</v>
      </c>
      <c r="E22" s="4">
        <f t="shared" ref="E22:E24" si="0">C22-D22</f>
        <v>4</v>
      </c>
      <c r="F22" s="3">
        <f t="shared" ref="F22:F24" si="1">B22*E22</f>
        <v>12000</v>
      </c>
    </row>
    <row r="23" spans="1:6" ht="45" customHeight="1" x14ac:dyDescent="0.25">
      <c r="A23" t="s">
        <v>5</v>
      </c>
      <c r="B23" s="2">
        <v>4000</v>
      </c>
      <c r="C23" s="1">
        <v>5</v>
      </c>
      <c r="D23" s="1">
        <v>4</v>
      </c>
      <c r="E23" s="4">
        <f t="shared" si="0"/>
        <v>1</v>
      </c>
      <c r="F23" s="3">
        <f t="shared" si="1"/>
        <v>4000</v>
      </c>
    </row>
    <row r="24" spans="1:6" ht="45" customHeight="1" x14ac:dyDescent="0.25">
      <c r="A24" s="5" t="s">
        <v>6</v>
      </c>
      <c r="B24" s="8">
        <v>600</v>
      </c>
      <c r="C24" s="6">
        <v>20</v>
      </c>
      <c r="D24" s="6">
        <v>25</v>
      </c>
      <c r="E24" s="7">
        <f t="shared" si="0"/>
        <v>-5</v>
      </c>
      <c r="F24" s="3"/>
    </row>
    <row r="26" spans="1:6" ht="14.4" thickBot="1" x14ac:dyDescent="0.3">
      <c r="D26" s="12"/>
      <c r="E26" s="11" t="s">
        <v>9</v>
      </c>
      <c r="F26" s="13">
        <f>SUM(F21:F25)</f>
        <v>23000</v>
      </c>
    </row>
    <row r="27" spans="1:6" ht="14.4" thickTop="1" x14ac:dyDescent="0.25"/>
    <row r="28" spans="1:6" x14ac:dyDescent="0.25">
      <c r="E28" s="9" t="s">
        <v>10</v>
      </c>
      <c r="F28" s="14">
        <v>30000</v>
      </c>
    </row>
    <row r="30" spans="1:6" ht="14.4" thickBot="1" x14ac:dyDescent="0.3">
      <c r="D30" s="12"/>
      <c r="E30" s="12" t="s">
        <v>11</v>
      </c>
      <c r="F30" s="13">
        <f>F26-F28</f>
        <v>-7000</v>
      </c>
    </row>
    <row r="31" spans="1:6" ht="14.4" thickTop="1" x14ac:dyDescent="0.25"/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7"/>
  <sheetViews>
    <sheetView showGridLines="0" topLeftCell="E4" zoomScale="60" zoomScaleNormal="60" workbookViewId="0">
      <selection activeCell="F7" sqref="F7"/>
    </sheetView>
  </sheetViews>
  <sheetFormatPr baseColWidth="10" defaultRowHeight="13.8" x14ac:dyDescent="0.25"/>
  <cols>
    <col min="2" max="4" width="11.19921875" style="24"/>
    <col min="5" max="9" width="25.09765625" style="24" customWidth="1"/>
    <col min="10" max="10" width="23.3984375" style="24" customWidth="1"/>
  </cols>
  <sheetData>
    <row r="6" spans="1:10" ht="41.4" x14ac:dyDescent="0.25">
      <c r="A6" s="9"/>
      <c r="B6" s="15" t="s">
        <v>0</v>
      </c>
      <c r="C6" s="15" t="s">
        <v>1</v>
      </c>
      <c r="D6" s="15" t="s">
        <v>2</v>
      </c>
      <c r="E6" s="16" t="s">
        <v>7</v>
      </c>
      <c r="F6" s="16" t="s">
        <v>35</v>
      </c>
      <c r="G6" s="16" t="s">
        <v>12</v>
      </c>
      <c r="H6" s="16" t="s">
        <v>13</v>
      </c>
      <c r="I6" s="16" t="s">
        <v>14</v>
      </c>
      <c r="J6" s="16" t="s">
        <v>8</v>
      </c>
    </row>
    <row r="7" spans="1:10" ht="45" customHeight="1" x14ac:dyDescent="0.25">
      <c r="A7" s="9" t="s">
        <v>3</v>
      </c>
      <c r="B7" s="17">
        <f>(7000-6800)/F7</f>
        <v>40</v>
      </c>
      <c r="C7" s="18">
        <v>10</v>
      </c>
      <c r="D7" s="18">
        <v>3</v>
      </c>
      <c r="E7" s="19">
        <f>C7-D7</f>
        <v>7</v>
      </c>
      <c r="F7" s="28">
        <v>5</v>
      </c>
      <c r="G7" s="29">
        <f>E7/F7</f>
        <v>1.4</v>
      </c>
      <c r="H7" s="30">
        <v>3</v>
      </c>
      <c r="I7" s="30">
        <f>B7*F7</f>
        <v>200</v>
      </c>
      <c r="J7" s="20">
        <f>B7*E7</f>
        <v>280</v>
      </c>
    </row>
    <row r="8" spans="1:10" ht="45" customHeight="1" x14ac:dyDescent="0.25">
      <c r="A8" s="9" t="s">
        <v>4</v>
      </c>
      <c r="B8" s="17">
        <v>3000</v>
      </c>
      <c r="C8" s="18">
        <v>9</v>
      </c>
      <c r="D8" s="18">
        <v>5</v>
      </c>
      <c r="E8" s="19">
        <f t="shared" ref="E8:E10" si="0">C8-D8</f>
        <v>4</v>
      </c>
      <c r="F8" s="28">
        <v>2</v>
      </c>
      <c r="G8" s="29">
        <f t="shared" ref="G8:G9" si="1">E8/F8</f>
        <v>2</v>
      </c>
      <c r="H8" s="30">
        <v>2</v>
      </c>
      <c r="I8" s="30">
        <f>B8*F8</f>
        <v>6000</v>
      </c>
      <c r="J8" s="20">
        <f t="shared" ref="J8:J9" si="2">B8*E8</f>
        <v>12000</v>
      </c>
    </row>
    <row r="9" spans="1:10" ht="45" customHeight="1" x14ac:dyDescent="0.25">
      <c r="A9" s="9" t="s">
        <v>5</v>
      </c>
      <c r="B9" s="17">
        <v>4000</v>
      </c>
      <c r="C9" s="18">
        <v>5</v>
      </c>
      <c r="D9" s="18">
        <v>4</v>
      </c>
      <c r="E9" s="19">
        <f t="shared" si="0"/>
        <v>1</v>
      </c>
      <c r="F9" s="28">
        <v>0.2</v>
      </c>
      <c r="G9" s="29">
        <f t="shared" si="1"/>
        <v>5</v>
      </c>
      <c r="H9" s="30">
        <v>1</v>
      </c>
      <c r="I9" s="30">
        <f>B9*F9</f>
        <v>800</v>
      </c>
      <c r="J9" s="20">
        <f t="shared" si="2"/>
        <v>4000</v>
      </c>
    </row>
    <row r="10" spans="1:10" ht="45" customHeight="1" x14ac:dyDescent="0.25">
      <c r="A10" s="5" t="s">
        <v>6</v>
      </c>
      <c r="B10" s="21">
        <v>600</v>
      </c>
      <c r="C10" s="22">
        <v>20</v>
      </c>
      <c r="D10" s="22">
        <v>25</v>
      </c>
      <c r="E10" s="23">
        <f t="shared" si="0"/>
        <v>-5</v>
      </c>
      <c r="F10" s="23"/>
      <c r="G10" s="23"/>
      <c r="H10" s="23"/>
      <c r="I10" s="23"/>
      <c r="J10" s="20"/>
    </row>
    <row r="12" spans="1:10" ht="14.4" thickBot="1" x14ac:dyDescent="0.3">
      <c r="D12" s="25"/>
      <c r="E12" s="25" t="s">
        <v>9</v>
      </c>
      <c r="F12" s="25"/>
      <c r="G12" s="25"/>
      <c r="H12" s="25" t="s">
        <v>15</v>
      </c>
      <c r="I12" s="31">
        <f>SUM(I7:I11)</f>
        <v>7000</v>
      </c>
      <c r="J12" s="26">
        <f>SUM(J7:J11)</f>
        <v>16280</v>
      </c>
    </row>
    <row r="13" spans="1:10" ht="14.4" thickTop="1" x14ac:dyDescent="0.25"/>
    <row r="14" spans="1:10" x14ac:dyDescent="0.25">
      <c r="E14" s="15" t="s">
        <v>10</v>
      </c>
      <c r="F14" s="15"/>
      <c r="G14" s="15"/>
      <c r="H14" s="15"/>
      <c r="I14" s="15"/>
      <c r="J14" s="27">
        <v>30000</v>
      </c>
    </row>
    <row r="16" spans="1:10" ht="14.4" thickBot="1" x14ac:dyDescent="0.3">
      <c r="D16" s="25"/>
      <c r="E16" s="25" t="s">
        <v>11</v>
      </c>
      <c r="F16" s="25"/>
      <c r="G16" s="25"/>
      <c r="H16" s="25"/>
      <c r="I16" s="25"/>
      <c r="J16" s="26">
        <f>J12-J14</f>
        <v>-13720</v>
      </c>
    </row>
    <row r="17" ht="14.4" thickTop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showGridLines="0" topLeftCell="A10" zoomScale="70" zoomScaleNormal="70" workbookViewId="0">
      <selection activeCell="A12" sqref="A12"/>
    </sheetView>
  </sheetViews>
  <sheetFormatPr baseColWidth="10" defaultRowHeight="13.8" x14ac:dyDescent="0.25"/>
  <cols>
    <col min="1" max="1" width="43.19921875" bestFit="1" customWidth="1"/>
    <col min="2" max="2" width="12" bestFit="1" customWidth="1"/>
    <col min="4" max="4" width="29.69921875" bestFit="1" customWidth="1"/>
    <col min="5" max="5" width="13" bestFit="1" customWidth="1"/>
  </cols>
  <sheetData>
    <row r="2" spans="1:6" x14ac:dyDescent="0.25">
      <c r="A2" t="s">
        <v>16</v>
      </c>
    </row>
    <row r="4" spans="1:6" x14ac:dyDescent="0.25">
      <c r="A4" t="s">
        <v>1</v>
      </c>
      <c r="B4">
        <v>800</v>
      </c>
    </row>
    <row r="5" spans="1:6" x14ac:dyDescent="0.25">
      <c r="A5" t="s">
        <v>17</v>
      </c>
      <c r="B5">
        <v>100</v>
      </c>
    </row>
    <row r="6" spans="1:6" x14ac:dyDescent="0.25">
      <c r="A6" t="s">
        <v>18</v>
      </c>
      <c r="B6">
        <v>80</v>
      </c>
    </row>
    <row r="8" spans="1:6" x14ac:dyDescent="0.25">
      <c r="A8" t="s">
        <v>19</v>
      </c>
      <c r="B8" s="2">
        <v>50000</v>
      </c>
      <c r="D8" t="s">
        <v>22</v>
      </c>
      <c r="F8">
        <f>B8/B5</f>
        <v>500</v>
      </c>
    </row>
    <row r="9" spans="1:6" x14ac:dyDescent="0.25">
      <c r="A9" t="s">
        <v>20</v>
      </c>
      <c r="B9" s="2">
        <v>20000</v>
      </c>
      <c r="D9" t="s">
        <v>34</v>
      </c>
      <c r="F9">
        <f>(1/2*B9)/B5</f>
        <v>100</v>
      </c>
    </row>
    <row r="13" spans="1:6" x14ac:dyDescent="0.25">
      <c r="A13" s="9" t="s">
        <v>21</v>
      </c>
      <c r="D13" s="9" t="s">
        <v>29</v>
      </c>
    </row>
    <row r="15" spans="1:6" x14ac:dyDescent="0.25">
      <c r="A15" t="s">
        <v>23</v>
      </c>
      <c r="B15" s="1">
        <f>B6*B4</f>
        <v>64000</v>
      </c>
      <c r="D15" t="s">
        <v>23</v>
      </c>
      <c r="E15" s="2">
        <f>B4*B6</f>
        <v>64000</v>
      </c>
    </row>
    <row r="16" spans="1:6" x14ac:dyDescent="0.25">
      <c r="A16" t="s">
        <v>24</v>
      </c>
      <c r="B16" s="1">
        <f>(B5-B6)*F8</f>
        <v>10000</v>
      </c>
      <c r="E16" s="2"/>
    </row>
    <row r="17" spans="1:6" x14ac:dyDescent="0.25">
      <c r="B17" s="1"/>
      <c r="D17" t="s">
        <v>30</v>
      </c>
      <c r="E17" s="2"/>
    </row>
    <row r="18" spans="1:6" x14ac:dyDescent="0.25">
      <c r="A18" t="s">
        <v>25</v>
      </c>
      <c r="B18" s="1"/>
      <c r="D18" t="s">
        <v>31</v>
      </c>
      <c r="E18" s="2">
        <f>-80*500</f>
        <v>-40000</v>
      </c>
      <c r="F18" t="s">
        <v>32</v>
      </c>
    </row>
    <row r="19" spans="1:6" x14ac:dyDescent="0.25">
      <c r="A19" t="s">
        <v>26</v>
      </c>
      <c r="B19" s="1">
        <f>-B8</f>
        <v>-50000</v>
      </c>
      <c r="D19" t="s">
        <v>20</v>
      </c>
      <c r="E19" s="33">
        <f>-B9</f>
        <v>-20000</v>
      </c>
    </row>
    <row r="20" spans="1:6" x14ac:dyDescent="0.25">
      <c r="A20" t="s">
        <v>27</v>
      </c>
      <c r="B20" s="1">
        <f>-B9</f>
        <v>-20000</v>
      </c>
    </row>
    <row r="21" spans="1:6" x14ac:dyDescent="0.25">
      <c r="B21" s="1"/>
    </row>
    <row r="22" spans="1:6" ht="14.4" thickBot="1" x14ac:dyDescent="0.3">
      <c r="A22" s="12" t="s">
        <v>28</v>
      </c>
      <c r="B22" s="32">
        <f>SUM(B15:B21)</f>
        <v>4000</v>
      </c>
      <c r="D22" s="12" t="s">
        <v>28</v>
      </c>
      <c r="E22" s="32">
        <f>SUM(E15:E21)</f>
        <v>4000</v>
      </c>
    </row>
    <row r="23" spans="1:6" ht="14.4" thickTop="1" x14ac:dyDescent="0.25"/>
    <row r="27" spans="1:6" x14ac:dyDescent="0.25">
      <c r="A27" s="9" t="s">
        <v>33</v>
      </c>
      <c r="D27" s="9" t="s">
        <v>29</v>
      </c>
    </row>
    <row r="29" spans="1:6" x14ac:dyDescent="0.25">
      <c r="A29" t="s">
        <v>23</v>
      </c>
      <c r="B29" s="1">
        <f>B6*B4</f>
        <v>64000</v>
      </c>
      <c r="D29" t="s">
        <v>23</v>
      </c>
      <c r="E29" s="2">
        <f>B29</f>
        <v>64000</v>
      </c>
    </row>
    <row r="30" spans="1:6" x14ac:dyDescent="0.25">
      <c r="A30" t="s">
        <v>24</v>
      </c>
      <c r="B30" s="1">
        <f>(B5-B6)*(F8+F9)</f>
        <v>12000</v>
      </c>
      <c r="E30" s="2"/>
    </row>
    <row r="31" spans="1:6" x14ac:dyDescent="0.25">
      <c r="B31" s="1"/>
      <c r="D31" t="s">
        <v>30</v>
      </c>
      <c r="E31" s="2"/>
    </row>
    <row r="32" spans="1:6" x14ac:dyDescent="0.25">
      <c r="A32" t="s">
        <v>25</v>
      </c>
      <c r="B32" s="1"/>
      <c r="D32" t="s">
        <v>31</v>
      </c>
      <c r="E32" s="2">
        <f>--B19/100*80</f>
        <v>-40000</v>
      </c>
    </row>
    <row r="33" spans="1:5" x14ac:dyDescent="0.25">
      <c r="A33" t="s">
        <v>26</v>
      </c>
      <c r="B33" s="1">
        <f>-B8</f>
        <v>-50000</v>
      </c>
      <c r="D33" t="s">
        <v>20</v>
      </c>
      <c r="E33" s="33">
        <f>1/2*B20</f>
        <v>-10000</v>
      </c>
    </row>
    <row r="34" spans="1:5" x14ac:dyDescent="0.25">
      <c r="A34" t="s">
        <v>27</v>
      </c>
      <c r="B34" s="1">
        <f>-B9</f>
        <v>-20000</v>
      </c>
      <c r="E34" s="2">
        <f>((1/2*B20)/100)*80</f>
        <v>-8000</v>
      </c>
    </row>
    <row r="35" spans="1:5" x14ac:dyDescent="0.25">
      <c r="B35" s="1"/>
    </row>
    <row r="36" spans="1:5" ht="14.4" thickBot="1" x14ac:dyDescent="0.3">
      <c r="A36" s="12" t="s">
        <v>28</v>
      </c>
      <c r="B36" s="32">
        <f>SUM(B29:B35)</f>
        <v>6000</v>
      </c>
      <c r="D36" s="12" t="s">
        <v>28</v>
      </c>
      <c r="E36" s="32">
        <f>SUM(E29:E35)</f>
        <v>6000</v>
      </c>
    </row>
    <row r="37" spans="1:5" ht="14.4" thickTop="1" x14ac:dyDescent="0.25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8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DB</vt:lpstr>
      <vt:lpstr>DB mit Engpass</vt:lpstr>
      <vt:lpstr>GKV UKV</vt:lpstr>
      <vt:lpstr>Tabelle3</vt:lpstr>
    </vt:vector>
  </TitlesOfParts>
  <Company>HWR Berlin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Witte, Frank</dc:creator>
  <cp:lastModifiedBy>Witte, Frank</cp:lastModifiedBy>
  <dcterms:created xsi:type="dcterms:W3CDTF">2019-01-23T08:49:30Z</dcterms:created>
  <dcterms:modified xsi:type="dcterms:W3CDTF">2019-01-23T11:19:22Z</dcterms:modified>
</cp:coreProperties>
</file>